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'Arkusz1'!$A$1:$H$361</definedName>
  </definedNames>
  <calcPr fullCalcOnLoad="1"/>
</workbook>
</file>

<file path=xl/sharedStrings.xml><?xml version="1.0" encoding="utf-8"?>
<sst xmlns="http://schemas.openxmlformats.org/spreadsheetml/2006/main" count="365" uniqueCount="156">
  <si>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</si>
  <si>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</si>
  <si>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</si>
  <si>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</si>
  <si>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</si>
  <si>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</si>
  <si>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</si>
  <si>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</si>
  <si>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</si>
  <si>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</si>
  <si>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</si>
  <si>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</si>
  <si>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</si>
  <si>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</si>
  <si>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</si>
  <si>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</si>
  <si>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</si>
  <si>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</si>
  <si>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</si>
  <si>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</si>
  <si>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</si>
  <si>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</si>
  <si>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</si>
  <si>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</si>
  <si>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</si>
  <si>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</si>
  <si>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</si>
  <si>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</si>
  <si>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</si>
  <si>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</si>
  <si>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</si>
  <si>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</si>
  <si>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</si>
  <si>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</si>
  <si>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</si>
  <si>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</si>
  <si>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</si>
  <si>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</si>
  <si>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</si>
  <si>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</si>
  <si>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</si>
  <si>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</si>
  <si>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</si>
  <si>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</si>
  <si>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</si>
  <si>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</si>
  <si>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</si>
  <si>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</si>
  <si>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</si>
  <si>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</si>
  <si>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</si>
  <si>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</si>
  <si>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</si>
  <si>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</si>
  <si>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</si>
  <si>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</si>
  <si>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</si>
  <si>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</si>
  <si>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</si>
  <si>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</si>
  <si>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</si>
  <si>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</si>
  <si>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</si>
  <si>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</si>
  <si>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</si>
  <si>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</si>
  <si>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</si>
  <si>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</si>
  <si>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</si>
  <si>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</si>
  <si>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</si>
  <si>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</si>
  <si>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</si>
  <si>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</si>
  <si>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</si>
  <si>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</si>
  <si>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</si>
  <si>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</si>
  <si>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</si>
  <si>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</si>
  <si>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</si>
  <si>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</si>
  <si>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</si>
  <si>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</si>
  <si>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</si>
  <si>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</si>
  <si>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</si>
  <si>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</si>
  <si>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</si>
  <si>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</si>
  <si>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</si>
  <si>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</si>
  <si>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</si>
  <si>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</si>
  <si>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</si>
  <si>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</si>
  <si>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</si>
  <si>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</si>
  <si>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</si>
  <si>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zakup usług remontowych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</si>
  <si>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</si>
  <si>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</si>
  <si>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</si>
  <si>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</si>
  <si>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</si>
  <si>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</si>
  <si>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</si>
  <si>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</si>
  <si>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</si>
  <si>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</si>
  <si>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</si>
  <si>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</si>
  <si>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</si>
  <si>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</si>
  <si>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</si>
  <si>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</si>
  <si>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</si>
  <si>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</si>
  <si>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</si>
  <si>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</si>
  <si>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</si>
  <si>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</si>
  <si>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Załącznik Nr 2</t>
  </si>
  <si>
    <t>Zakup usług pozostałych (Program Liderzy)</t>
  </si>
  <si>
    <t xml:space="preserve">Urzedy naczelnych organów władzy państwowej kontroli i ochrony prawa 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</si>
  <si>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</si>
  <si>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</si>
  <si>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</si>
  <si>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</si>
  <si>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</si>
  <si>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</si>
  <si>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Wynagrodzenia bezosobowe (program PHARE)</t>
  </si>
  <si>
    <t>Zakup materiałów i wyposażenia (Program PHARE)</t>
  </si>
  <si>
    <t>Zakup usług pozostałych (Program PHARE)</t>
  </si>
  <si>
    <t>Wybory Prezydenta Rzeczypospolitej Polskiej</t>
  </si>
  <si>
    <t>Podróże służbowe krajowe (współfinansowanie Programu PHARE)</t>
  </si>
  <si>
    <t>Wynagrodzenia bezosobowe(współfinansowanie Programu PHARE)</t>
  </si>
  <si>
    <t>Zakup materiałów i wyposażenia (wspólfinansowanie Programu PHARE)</t>
  </si>
  <si>
    <t>Zakup usług pozostałych (współfinansowanie Programu PHARE)</t>
  </si>
  <si>
    <t>Podróże służbowe zagraniczne (współfinansowanie Programu PHARE)</t>
  </si>
  <si>
    <t>Wpłaty gmin na rzecz izb rolniczych w wysokości 2%  uzysakanych wpływów z podatku rolnego</t>
  </si>
  <si>
    <t>Wpłaty gmin i powiatów na rzecz innych jednostek samorządu terytorialnego oraz związków gmin lub związków powiatów na dofinansowanie zadań bieżących</t>
  </si>
  <si>
    <t>Dotacje celowe z budżetu na finansowanie lub dofinansowanie zadań zleconych do realizacji stowarzyszeniom</t>
  </si>
  <si>
    <t>Rady Gminy Zarszyn</t>
  </si>
  <si>
    <t>Składki na ubezpieczenia społeczne (Szkoła Marzeń)</t>
  </si>
  <si>
    <t>Wynagrodzenia bezosobowe (Szkoła Marzeń)</t>
  </si>
  <si>
    <t>Wynagrodzenia bezosobowe (Szkoła Marezń)</t>
  </si>
  <si>
    <t>Zakup materiałów i wyposażenia (Szkoła Marzeń)</t>
  </si>
  <si>
    <t>Zakup pomocy naukowych, dydktycznych i książek (Szkoła Marzeń)</t>
  </si>
  <si>
    <t>Zakup usług pozostałych (Szkoła Marzeń)</t>
  </si>
  <si>
    <t>Składki na Fundusz Pracy (Szkoła Marzeń)</t>
  </si>
  <si>
    <t>Zakup materiałów i wyposażenia Szkoła Marzeń)</t>
  </si>
  <si>
    <t>Podróże służbowe krajowe (Szkoła Marzeń)</t>
  </si>
  <si>
    <t>Wydatki inwestycyjne jednostek budżetowych (współfinansowanie)</t>
  </si>
  <si>
    <t>z dnia 25.11.2005 r.</t>
  </si>
  <si>
    <t>do Uchwały Nr XXXII/215/2005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</si>
</sst>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view="pageBreakPreview" zoomScale="75" zoomScaleNormal="75" zoomScaleSheetLayoutView="75" workbookViewId="0" topLeftCell="A1">
      <selection activeCell="H187" sqref="H187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4" t="s">
        <v>122</v>
      </c>
      <c r="E1" s="84"/>
      <c r="F1" s="84"/>
      <c r="G1" s="84"/>
      <c r="H1" s="84"/>
    </row>
    <row r="2" spans="4:8" ht="12" customHeight="1">
      <c r="D2" s="84" t="s">
        <v>155</v>
      </c>
      <c r="E2" s="84"/>
      <c r="F2" s="84"/>
      <c r="G2" s="84"/>
      <c r="H2" s="84"/>
    </row>
    <row r="3" spans="4:8" ht="12.75" customHeight="1">
      <c r="D3" s="84" t="s">
        <v>143</v>
      </c>
      <c r="E3" s="84"/>
      <c r="F3" s="84"/>
      <c r="G3" s="84"/>
      <c r="H3" s="84"/>
    </row>
    <row r="4" spans="4:8" ht="14.25" customHeight="1">
      <c r="D4" s="84" t="s">
        <v>154</v>
      </c>
      <c r="E4" s="84"/>
      <c r="F4" s="84"/>
      <c r="G4" s="84"/>
      <c r="H4" s="84"/>
    </row>
    <row r="5" spans="4:5" ht="14.25" customHeight="1">
      <c r="D5" s="61"/>
      <c r="E5" s="61"/>
    </row>
    <row r="6" spans="1:6" ht="15.75">
      <c r="A6" s="30"/>
      <c r="B6" s="30"/>
      <c r="C6" s="30"/>
      <c r="D6" s="85" t="s">
        <v>106</v>
      </c>
      <c r="E6" s="85"/>
      <c r="F6" s="85"/>
    </row>
    <row r="7" spans="1:6" ht="15.75">
      <c r="A7" s="30"/>
      <c r="B7" s="30"/>
      <c r="C7" s="30"/>
      <c r="D7" s="86" t="s">
        <v>97</v>
      </c>
      <c r="E7" s="86"/>
      <c r="F7" s="86"/>
    </row>
    <row r="8" spans="1:5" ht="15.75">
      <c r="A8" s="30"/>
      <c r="B8" s="30"/>
      <c r="C8" s="30"/>
      <c r="D8" s="62"/>
      <c r="E8" s="62"/>
    </row>
    <row r="9" spans="1:8" ht="15" customHeight="1">
      <c r="A9" s="89" t="s">
        <v>0</v>
      </c>
      <c r="B9" s="89" t="s">
        <v>72</v>
      </c>
      <c r="C9" s="89" t="s">
        <v>1</v>
      </c>
      <c r="D9" s="89" t="s">
        <v>70</v>
      </c>
      <c r="E9" s="87" t="s">
        <v>107</v>
      </c>
      <c r="F9" s="82" t="s">
        <v>110</v>
      </c>
      <c r="G9" s="82" t="s">
        <v>111</v>
      </c>
      <c r="H9" s="83" t="s">
        <v>112</v>
      </c>
    </row>
    <row r="10" spans="1:8" ht="40.5" customHeight="1">
      <c r="A10" s="90"/>
      <c r="B10" s="90"/>
      <c r="C10" s="90"/>
      <c r="D10" s="90"/>
      <c r="E10" s="88"/>
      <c r="F10" s="82"/>
      <c r="G10" s="82"/>
      <c r="H10" s="83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>SUM(E13)</f>
        <v>7400</v>
      </c>
      <c r="F12" s="40">
        <f>SUM(F13)</f>
        <v>0</v>
      </c>
      <c r="G12" s="40">
        <f>SUM(G13)</f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>E14</f>
        <v>7400</v>
      </c>
      <c r="F13" s="42">
        <f>F14</f>
        <v>0</v>
      </c>
      <c r="G13" s="42">
        <f>G14</f>
        <v>0</v>
      </c>
      <c r="H13" s="66">
        <f aca="true" t="shared" si="0" ref="H13:H69">E13+F13-G13</f>
        <v>7400</v>
      </c>
    </row>
    <row r="14" spans="1:8" ht="28.5">
      <c r="A14" s="79"/>
      <c r="B14" s="80"/>
      <c r="C14" s="15">
        <v>2850</v>
      </c>
      <c r="D14" s="78" t="s">
        <v>140</v>
      </c>
      <c r="E14" s="46">
        <v>7400</v>
      </c>
      <c r="F14" s="46"/>
      <c r="G14" s="46"/>
      <c r="H14" s="54">
        <f t="shared" si="0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61000</v>
      </c>
      <c r="F15" s="40">
        <f>SUM(F16)</f>
        <v>0</v>
      </c>
      <c r="G15" s="40">
        <f>SUM(G16)</f>
        <v>0</v>
      </c>
      <c r="H15" s="65">
        <f t="shared" si="0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61000</v>
      </c>
      <c r="F16" s="42">
        <f>SUM(F17+F18+F19+F20)</f>
        <v>0</v>
      </c>
      <c r="G16" s="42">
        <f>SUM(G17+G18+G19+G20)</f>
        <v>0</v>
      </c>
      <c r="H16" s="66">
        <f t="shared" si="0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0"/>
        <v>200</v>
      </c>
    </row>
    <row r="18" spans="1:8" ht="15">
      <c r="A18" s="7"/>
      <c r="B18" s="3"/>
      <c r="C18" s="15">
        <v>4170</v>
      </c>
      <c r="D18" s="5" t="s">
        <v>115</v>
      </c>
      <c r="E18" s="46">
        <v>2070</v>
      </c>
      <c r="F18" s="53"/>
      <c r="G18" s="53"/>
      <c r="H18" s="54">
        <f t="shared" si="0"/>
        <v>2070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0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51730</v>
      </c>
      <c r="F20" s="53"/>
      <c r="G20" s="53"/>
      <c r="H20" s="54">
        <f t="shared" si="0"/>
        <v>51730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480855</v>
      </c>
      <c r="F21" s="70">
        <f>F22</f>
        <v>0</v>
      </c>
      <c r="G21" s="70">
        <f>G22</f>
        <v>0</v>
      </c>
      <c r="H21" s="71">
        <f t="shared" si="0"/>
        <v>480855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480855</v>
      </c>
      <c r="F22" s="42">
        <f>F23+F24+F25</f>
        <v>0</v>
      </c>
      <c r="G22" s="42">
        <f>G23+G24+G25</f>
        <v>0</v>
      </c>
      <c r="H22" s="66">
        <f t="shared" si="0"/>
        <v>480855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0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178050</v>
      </c>
      <c r="F24" s="53"/>
      <c r="G24" s="53"/>
      <c r="H24" s="54">
        <f t="shared" si="0"/>
        <v>178050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0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1099725</v>
      </c>
      <c r="F26" s="40">
        <f>F27+F30+F36</f>
        <v>35500</v>
      </c>
      <c r="G26" s="40">
        <f>G27+G30+G36</f>
        <v>0</v>
      </c>
      <c r="H26" s="65">
        <f t="shared" si="0"/>
        <v>1135225</v>
      </c>
    </row>
    <row r="27" spans="1:8" s="37" customFormat="1" ht="15">
      <c r="A27" s="14"/>
      <c r="B27" s="14">
        <v>60011</v>
      </c>
      <c r="C27" s="14"/>
      <c r="D27" s="28" t="s">
        <v>127</v>
      </c>
      <c r="E27" s="47">
        <f>E28+E29</f>
        <v>62000</v>
      </c>
      <c r="F27" s="47">
        <f>F28+F29</f>
        <v>0</v>
      </c>
      <c r="G27" s="47">
        <f>G28+G29</f>
        <v>0</v>
      </c>
      <c r="H27" s="66">
        <f t="shared" si="0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22000</v>
      </c>
      <c r="F28" s="44"/>
      <c r="G28" s="44"/>
      <c r="H28" s="54">
        <f t="shared" si="0"/>
        <v>22000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40000</v>
      </c>
      <c r="F29" s="44"/>
      <c r="G29" s="44"/>
      <c r="H29" s="54">
        <f t="shared" si="0"/>
        <v>40000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652325</v>
      </c>
      <c r="F30" s="42">
        <f>SUM(F31+F32+F33+F34+F35)</f>
        <v>35500</v>
      </c>
      <c r="G30" s="42">
        <f>SUM(G31+G32+G33+G34+G35)</f>
        <v>0</v>
      </c>
      <c r="H30" s="66">
        <f t="shared" si="0"/>
        <v>687825</v>
      </c>
    </row>
    <row r="31" spans="1:8" ht="15">
      <c r="A31" s="7"/>
      <c r="B31" s="7"/>
      <c r="C31" s="15">
        <v>4210</v>
      </c>
      <c r="D31" s="5" t="s">
        <v>14</v>
      </c>
      <c r="E31" s="44">
        <v>5000</v>
      </c>
      <c r="F31" s="5"/>
      <c r="G31" s="53"/>
      <c r="H31" s="54">
        <f t="shared" si="0"/>
        <v>5000</v>
      </c>
    </row>
    <row r="32" spans="1:8" ht="15">
      <c r="A32" s="7"/>
      <c r="B32" s="7"/>
      <c r="C32" s="15">
        <v>4270</v>
      </c>
      <c r="D32" s="5" t="s">
        <v>15</v>
      </c>
      <c r="E32" s="44">
        <v>118700</v>
      </c>
      <c r="F32" s="53">
        <v>35500</v>
      </c>
      <c r="G32" s="53"/>
      <c r="H32" s="54">
        <f t="shared" si="0"/>
        <v>154200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0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475425</v>
      </c>
      <c r="F34" s="53"/>
      <c r="G34" s="53"/>
      <c r="H34" s="54">
        <f t="shared" si="0"/>
        <v>475425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0"/>
        <v>43200</v>
      </c>
    </row>
    <row r="36" spans="1:8" s="37" customFormat="1" ht="15">
      <c r="A36" s="14"/>
      <c r="B36" s="14">
        <v>60078</v>
      </c>
      <c r="C36" s="14"/>
      <c r="D36" s="28" t="s">
        <v>92</v>
      </c>
      <c r="E36" s="47">
        <f>E37</f>
        <v>385400</v>
      </c>
      <c r="F36" s="47">
        <f>F37</f>
        <v>0</v>
      </c>
      <c r="G36" s="47">
        <f>G37</f>
        <v>0</v>
      </c>
      <c r="H36" s="66">
        <f t="shared" si="0"/>
        <v>385400</v>
      </c>
    </row>
    <row r="37" spans="1:8" ht="15">
      <c r="A37" s="7"/>
      <c r="B37" s="7"/>
      <c r="C37" s="15">
        <v>6050</v>
      </c>
      <c r="D37" s="5" t="s">
        <v>17</v>
      </c>
      <c r="E37" s="44">
        <v>385400</v>
      </c>
      <c r="F37" s="53"/>
      <c r="G37" s="5"/>
      <c r="H37" s="54">
        <f t="shared" si="0"/>
        <v>385400</v>
      </c>
    </row>
    <row r="38" spans="1:8" s="34" customFormat="1" ht="15">
      <c r="A38" s="8">
        <v>700</v>
      </c>
      <c r="B38" s="8"/>
      <c r="C38" s="8"/>
      <c r="D38" s="2" t="s">
        <v>18</v>
      </c>
      <c r="E38" s="40">
        <f>SUM(E39)</f>
        <v>153162</v>
      </c>
      <c r="F38" s="40">
        <f>SUM(F39)</f>
        <v>0</v>
      </c>
      <c r="G38" s="40">
        <f>SUM(G39)</f>
        <v>0</v>
      </c>
      <c r="H38" s="65">
        <f t="shared" si="0"/>
        <v>153162</v>
      </c>
    </row>
    <row r="39" spans="1:8" s="35" customFormat="1" ht="15">
      <c r="A39" s="7"/>
      <c r="B39" s="7">
        <v>70005</v>
      </c>
      <c r="C39" s="7"/>
      <c r="D39" s="4" t="s">
        <v>19</v>
      </c>
      <c r="E39" s="42">
        <f>+SUM(E40:E48)</f>
        <v>153162</v>
      </c>
      <c r="F39" s="42">
        <f>+SUM(F40:F48)</f>
        <v>0</v>
      </c>
      <c r="G39" s="42">
        <f>+SUM(G40:G48)</f>
        <v>0</v>
      </c>
      <c r="H39" s="66">
        <f t="shared" si="0"/>
        <v>153162</v>
      </c>
    </row>
    <row r="40" spans="1:8" ht="14.25">
      <c r="A40" s="15"/>
      <c r="B40" s="15"/>
      <c r="C40" s="15">
        <v>4170</v>
      </c>
      <c r="D40" s="5" t="s">
        <v>115</v>
      </c>
      <c r="E40" s="46">
        <v>7000</v>
      </c>
      <c r="F40" s="46"/>
      <c r="G40" s="46"/>
      <c r="H40" s="54">
        <f t="shared" si="0"/>
        <v>7000</v>
      </c>
    </row>
    <row r="41" spans="1:8" ht="15">
      <c r="A41" s="7"/>
      <c r="B41" s="7"/>
      <c r="C41" s="15">
        <v>4210</v>
      </c>
      <c r="D41" s="5" t="s">
        <v>7</v>
      </c>
      <c r="E41" s="44">
        <v>1000</v>
      </c>
      <c r="F41" s="5"/>
      <c r="G41" s="5"/>
      <c r="H41" s="54">
        <f t="shared" si="0"/>
        <v>1000</v>
      </c>
    </row>
    <row r="42" spans="1:8" ht="15">
      <c r="A42" s="7"/>
      <c r="B42" s="7"/>
      <c r="C42" s="15">
        <v>4260</v>
      </c>
      <c r="D42" s="5" t="s">
        <v>20</v>
      </c>
      <c r="E42" s="44">
        <v>9000</v>
      </c>
      <c r="F42" s="5"/>
      <c r="G42" s="5"/>
      <c r="H42" s="54">
        <f t="shared" si="0"/>
        <v>9000</v>
      </c>
    </row>
    <row r="43" spans="1:8" ht="15">
      <c r="A43" s="7"/>
      <c r="B43" s="7"/>
      <c r="C43" s="15">
        <v>4270</v>
      </c>
      <c r="D43" s="5" t="s">
        <v>15</v>
      </c>
      <c r="E43" s="44">
        <v>36000</v>
      </c>
      <c r="F43" s="53"/>
      <c r="G43" s="5"/>
      <c r="H43" s="54">
        <f t="shared" si="0"/>
        <v>36000</v>
      </c>
    </row>
    <row r="44" spans="1:8" ht="15">
      <c r="A44" s="7"/>
      <c r="B44" s="7"/>
      <c r="C44" s="15">
        <v>4300</v>
      </c>
      <c r="D44" s="5" t="s">
        <v>8</v>
      </c>
      <c r="E44" s="44">
        <v>70050</v>
      </c>
      <c r="F44" s="53"/>
      <c r="G44" s="53"/>
      <c r="H44" s="54">
        <f t="shared" si="0"/>
        <v>70050</v>
      </c>
    </row>
    <row r="45" spans="1:8" ht="15">
      <c r="A45" s="7"/>
      <c r="B45" s="7"/>
      <c r="C45" s="15">
        <v>4430</v>
      </c>
      <c r="D45" s="5" t="s">
        <v>21</v>
      </c>
      <c r="E45" s="44">
        <v>2500</v>
      </c>
      <c r="F45" s="53"/>
      <c r="G45" s="5"/>
      <c r="H45" s="54">
        <f t="shared" si="0"/>
        <v>2500</v>
      </c>
    </row>
    <row r="46" spans="1:8" ht="15">
      <c r="A46" s="7"/>
      <c r="B46" s="7"/>
      <c r="C46" s="15">
        <v>4480</v>
      </c>
      <c r="D46" s="5" t="s">
        <v>84</v>
      </c>
      <c r="E46" s="44">
        <v>20026</v>
      </c>
      <c r="F46" s="53"/>
      <c r="G46" s="5"/>
      <c r="H46" s="54">
        <f t="shared" si="0"/>
        <v>20026</v>
      </c>
    </row>
    <row r="47" spans="1:8" ht="15">
      <c r="A47" s="7"/>
      <c r="B47" s="7"/>
      <c r="C47" s="15">
        <v>4500</v>
      </c>
      <c r="D47" s="5" t="s">
        <v>100</v>
      </c>
      <c r="E47" s="44">
        <v>4586</v>
      </c>
      <c r="F47" s="53"/>
      <c r="G47" s="5"/>
      <c r="H47" s="54">
        <f t="shared" si="0"/>
        <v>4586</v>
      </c>
    </row>
    <row r="48" spans="1:8" ht="15">
      <c r="A48" s="7"/>
      <c r="B48" s="7"/>
      <c r="C48" s="15">
        <v>6060</v>
      </c>
      <c r="D48" s="5" t="s">
        <v>37</v>
      </c>
      <c r="E48" s="44">
        <v>3000</v>
      </c>
      <c r="F48" s="5"/>
      <c r="G48" s="53"/>
      <c r="H48" s="54">
        <f t="shared" si="0"/>
        <v>3000</v>
      </c>
    </row>
    <row r="49" spans="1:8" s="34" customFormat="1" ht="15">
      <c r="A49" s="8">
        <v>710</v>
      </c>
      <c r="B49" s="8"/>
      <c r="C49" s="8"/>
      <c r="D49" s="2" t="s">
        <v>22</v>
      </c>
      <c r="E49" s="40">
        <f>E50+E53+E55</f>
        <v>50750</v>
      </c>
      <c r="F49" s="40">
        <f>F50+F53+F55</f>
        <v>2250</v>
      </c>
      <c r="G49" s="40">
        <f>G50+G53+G55</f>
        <v>0</v>
      </c>
      <c r="H49" s="65">
        <f t="shared" si="0"/>
        <v>53000</v>
      </c>
    </row>
    <row r="50" spans="1:8" s="35" customFormat="1" ht="15">
      <c r="A50" s="7"/>
      <c r="B50" s="7">
        <v>71004</v>
      </c>
      <c r="C50" s="7"/>
      <c r="D50" s="4" t="s">
        <v>23</v>
      </c>
      <c r="E50" s="42">
        <f>SUM(E51+E52)</f>
        <v>41250</v>
      </c>
      <c r="F50" s="42">
        <f>SUM(F51+F52)</f>
        <v>2250</v>
      </c>
      <c r="G50" s="42">
        <f>SUM(G51+G52)</f>
        <v>0</v>
      </c>
      <c r="H50" s="66">
        <f t="shared" si="0"/>
        <v>43500</v>
      </c>
    </row>
    <row r="51" spans="1:8" ht="14.25">
      <c r="A51" s="15"/>
      <c r="B51" s="15"/>
      <c r="C51" s="15">
        <v>4170</v>
      </c>
      <c r="D51" s="5" t="s">
        <v>115</v>
      </c>
      <c r="E51" s="46">
        <v>13000</v>
      </c>
      <c r="F51" s="46">
        <v>2250</v>
      </c>
      <c r="G51" s="46"/>
      <c r="H51" s="54">
        <f t="shared" si="0"/>
        <v>15250</v>
      </c>
    </row>
    <row r="52" spans="1:8" ht="15">
      <c r="A52" s="7"/>
      <c r="B52" s="7"/>
      <c r="C52" s="15">
        <v>4300</v>
      </c>
      <c r="D52" s="5" t="s">
        <v>8</v>
      </c>
      <c r="E52" s="44">
        <v>28250</v>
      </c>
      <c r="F52" s="53"/>
      <c r="G52" s="53"/>
      <c r="H52" s="54">
        <f t="shared" si="0"/>
        <v>28250</v>
      </c>
    </row>
    <row r="53" spans="1:8" s="35" customFormat="1" ht="15">
      <c r="A53" s="7"/>
      <c r="B53" s="7">
        <v>71014</v>
      </c>
      <c r="C53" s="7"/>
      <c r="D53" s="4" t="s">
        <v>24</v>
      </c>
      <c r="E53" s="42">
        <f>SUM(E54)</f>
        <v>5000</v>
      </c>
      <c r="F53" s="42">
        <f>SUM(F54)</f>
        <v>0</v>
      </c>
      <c r="G53" s="42">
        <f>SUM(G54)</f>
        <v>0</v>
      </c>
      <c r="H53" s="66">
        <f t="shared" si="0"/>
        <v>5000</v>
      </c>
    </row>
    <row r="54" spans="1:8" ht="15">
      <c r="A54" s="7"/>
      <c r="B54" s="7"/>
      <c r="C54" s="15">
        <v>4300</v>
      </c>
      <c r="D54" s="5" t="s">
        <v>8</v>
      </c>
      <c r="E54" s="44">
        <v>5000</v>
      </c>
      <c r="F54" s="5"/>
      <c r="G54" s="5"/>
      <c r="H54" s="54">
        <f t="shared" si="0"/>
        <v>5000</v>
      </c>
    </row>
    <row r="55" spans="1:8" s="35" customFormat="1" ht="15">
      <c r="A55" s="7"/>
      <c r="B55" s="7">
        <v>71035</v>
      </c>
      <c r="C55" s="7"/>
      <c r="D55" s="4" t="s">
        <v>79</v>
      </c>
      <c r="E55" s="42">
        <f>E56+E57</f>
        <v>4500</v>
      </c>
      <c r="F55" s="42">
        <f>F56+F57</f>
        <v>0</v>
      </c>
      <c r="G55" s="42">
        <f>G56+G57</f>
        <v>0</v>
      </c>
      <c r="H55" s="66">
        <f t="shared" si="0"/>
        <v>4500</v>
      </c>
    </row>
    <row r="56" spans="1:8" ht="15">
      <c r="A56" s="7"/>
      <c r="B56" s="7"/>
      <c r="C56" s="15">
        <v>4210</v>
      </c>
      <c r="D56" s="5" t="s">
        <v>7</v>
      </c>
      <c r="E56" s="46">
        <v>1000</v>
      </c>
      <c r="F56" s="5"/>
      <c r="G56" s="5"/>
      <c r="H56" s="54">
        <f t="shared" si="0"/>
        <v>1000</v>
      </c>
    </row>
    <row r="57" spans="1:8" ht="15">
      <c r="A57" s="7"/>
      <c r="B57" s="7"/>
      <c r="C57" s="15">
        <v>4300</v>
      </c>
      <c r="D57" s="5" t="s">
        <v>8</v>
      </c>
      <c r="E57" s="44">
        <v>3500</v>
      </c>
      <c r="F57" s="5"/>
      <c r="G57" s="5"/>
      <c r="H57" s="54">
        <f t="shared" si="0"/>
        <v>3500</v>
      </c>
    </row>
    <row r="58" spans="1:8" s="34" customFormat="1" ht="15">
      <c r="A58" s="8">
        <v>750</v>
      </c>
      <c r="B58" s="8"/>
      <c r="C58" s="8"/>
      <c r="D58" s="2" t="s">
        <v>25</v>
      </c>
      <c r="E58" s="40">
        <f>E59+E68+E73+E92</f>
        <v>1983507</v>
      </c>
      <c r="F58" s="40">
        <f>F59+F68+F73+F92</f>
        <v>11350</v>
      </c>
      <c r="G58" s="40">
        <f>G59+G68+G73+G92</f>
        <v>11350</v>
      </c>
      <c r="H58" s="65">
        <f t="shared" si="0"/>
        <v>1983507</v>
      </c>
    </row>
    <row r="59" spans="1:8" s="35" customFormat="1" ht="15">
      <c r="A59" s="7"/>
      <c r="B59" s="7">
        <v>75011</v>
      </c>
      <c r="C59" s="7"/>
      <c r="D59" s="4" t="s">
        <v>26</v>
      </c>
      <c r="E59" s="42">
        <f>SUM(E60:E67)</f>
        <v>141507</v>
      </c>
      <c r="F59" s="42">
        <f>SUM(F60:F67)</f>
        <v>350</v>
      </c>
      <c r="G59" s="42">
        <f>SUM(G60:G67)</f>
        <v>350</v>
      </c>
      <c r="H59" s="66">
        <f t="shared" si="0"/>
        <v>141507</v>
      </c>
    </row>
    <row r="60" spans="1:8" ht="15">
      <c r="A60" s="7"/>
      <c r="B60" s="7"/>
      <c r="C60" s="15">
        <v>4010</v>
      </c>
      <c r="D60" s="5" t="s">
        <v>27</v>
      </c>
      <c r="E60" s="44">
        <v>103088</v>
      </c>
      <c r="F60" s="53"/>
      <c r="G60" s="53">
        <v>350</v>
      </c>
      <c r="H60" s="54">
        <f t="shared" si="0"/>
        <v>102738</v>
      </c>
    </row>
    <row r="61" spans="1:8" ht="15">
      <c r="A61" s="7"/>
      <c r="B61" s="7"/>
      <c r="C61" s="15">
        <v>4040</v>
      </c>
      <c r="D61" s="5" t="s">
        <v>28</v>
      </c>
      <c r="E61" s="44">
        <v>7932</v>
      </c>
      <c r="F61" s="53"/>
      <c r="G61" s="53"/>
      <c r="H61" s="54">
        <f t="shared" si="0"/>
        <v>7932</v>
      </c>
    </row>
    <row r="62" spans="1:8" ht="15">
      <c r="A62" s="7"/>
      <c r="B62" s="7"/>
      <c r="C62" s="15">
        <v>4110</v>
      </c>
      <c r="D62" s="5" t="s">
        <v>29</v>
      </c>
      <c r="E62" s="44">
        <v>18130</v>
      </c>
      <c r="F62" s="5"/>
      <c r="G62" s="53"/>
      <c r="H62" s="54">
        <f t="shared" si="0"/>
        <v>18130</v>
      </c>
    </row>
    <row r="63" spans="1:8" ht="15">
      <c r="A63" s="7"/>
      <c r="B63" s="7"/>
      <c r="C63" s="15">
        <v>4120</v>
      </c>
      <c r="D63" s="5" t="s">
        <v>30</v>
      </c>
      <c r="E63" s="44">
        <v>2220</v>
      </c>
      <c r="F63" s="53">
        <v>350</v>
      </c>
      <c r="G63" s="53"/>
      <c r="H63" s="54">
        <f t="shared" si="0"/>
        <v>2570</v>
      </c>
    </row>
    <row r="64" spans="1:8" ht="15">
      <c r="A64" s="7"/>
      <c r="B64" s="7"/>
      <c r="C64" s="15">
        <v>4210</v>
      </c>
      <c r="D64" s="5" t="s">
        <v>7</v>
      </c>
      <c r="E64" s="44">
        <v>3247</v>
      </c>
      <c r="F64" s="53"/>
      <c r="G64" s="53"/>
      <c r="H64" s="54">
        <f t="shared" si="0"/>
        <v>3247</v>
      </c>
    </row>
    <row r="65" spans="1:8" ht="15">
      <c r="A65" s="7"/>
      <c r="B65" s="7"/>
      <c r="C65" s="15">
        <v>4300</v>
      </c>
      <c r="D65" s="5" t="s">
        <v>8</v>
      </c>
      <c r="E65" s="44">
        <v>4390</v>
      </c>
      <c r="F65" s="53"/>
      <c r="G65" s="5"/>
      <c r="H65" s="54">
        <f t="shared" si="0"/>
        <v>4390</v>
      </c>
    </row>
    <row r="66" spans="1:8" ht="15">
      <c r="A66" s="7"/>
      <c r="B66" s="7"/>
      <c r="C66" s="15">
        <v>4410</v>
      </c>
      <c r="D66" s="5" t="s">
        <v>53</v>
      </c>
      <c r="E66" s="44">
        <v>300</v>
      </c>
      <c r="F66" s="53"/>
      <c r="G66" s="5"/>
      <c r="H66" s="54">
        <f t="shared" si="0"/>
        <v>300</v>
      </c>
    </row>
    <row r="67" spans="1:8" ht="15">
      <c r="A67" s="7"/>
      <c r="B67" s="7"/>
      <c r="C67" s="15">
        <v>4440</v>
      </c>
      <c r="D67" s="5" t="s">
        <v>36</v>
      </c>
      <c r="E67" s="44">
        <v>2200</v>
      </c>
      <c r="F67" s="53"/>
      <c r="G67" s="5"/>
      <c r="H67" s="54">
        <f t="shared" si="0"/>
        <v>2200</v>
      </c>
    </row>
    <row r="68" spans="1:8" s="35" customFormat="1" ht="15">
      <c r="A68" s="7"/>
      <c r="B68" s="7">
        <v>75022</v>
      </c>
      <c r="C68" s="7"/>
      <c r="D68" s="4" t="s">
        <v>31</v>
      </c>
      <c r="E68" s="42">
        <f>SUM(E69:E72)</f>
        <v>46000</v>
      </c>
      <c r="F68" s="42">
        <f>SUM(F69:F72)</f>
        <v>0</v>
      </c>
      <c r="G68" s="42">
        <f>SUM(G69:G72)</f>
        <v>0</v>
      </c>
      <c r="H68" s="66">
        <f t="shared" si="0"/>
        <v>46000</v>
      </c>
    </row>
    <row r="69" spans="1:8" ht="15">
      <c r="A69" s="7"/>
      <c r="B69" s="7"/>
      <c r="C69" s="15">
        <v>3030</v>
      </c>
      <c r="D69" s="5" t="s">
        <v>10</v>
      </c>
      <c r="E69" s="44">
        <v>40000</v>
      </c>
      <c r="F69" s="5"/>
      <c r="G69" s="5"/>
      <c r="H69" s="54">
        <f t="shared" si="0"/>
        <v>40000</v>
      </c>
    </row>
    <row r="70" spans="1:8" ht="15">
      <c r="A70" s="7"/>
      <c r="B70" s="7"/>
      <c r="C70" s="15">
        <v>4210</v>
      </c>
      <c r="D70" s="5" t="s">
        <v>7</v>
      </c>
      <c r="E70" s="44">
        <v>4500</v>
      </c>
      <c r="F70" s="5"/>
      <c r="G70" s="5"/>
      <c r="H70" s="54">
        <f aca="true" t="shared" si="1" ref="H70:H159">E70+F70-G70</f>
        <v>4500</v>
      </c>
    </row>
    <row r="71" spans="1:8" ht="15">
      <c r="A71" s="7"/>
      <c r="B71" s="7"/>
      <c r="C71" s="15">
        <v>4300</v>
      </c>
      <c r="D71" s="5" t="s">
        <v>8</v>
      </c>
      <c r="E71" s="44">
        <v>1000</v>
      </c>
      <c r="F71" s="5"/>
      <c r="G71" s="5"/>
      <c r="H71" s="54">
        <f t="shared" si="1"/>
        <v>1000</v>
      </c>
    </row>
    <row r="72" spans="1:8" ht="15">
      <c r="A72" s="7"/>
      <c r="B72" s="7"/>
      <c r="C72" s="15">
        <v>4410</v>
      </c>
      <c r="D72" s="5" t="s">
        <v>32</v>
      </c>
      <c r="E72" s="44">
        <v>500</v>
      </c>
      <c r="F72" s="5"/>
      <c r="G72" s="5"/>
      <c r="H72" s="54">
        <f t="shared" si="1"/>
        <v>500</v>
      </c>
    </row>
    <row r="73" spans="1:8" s="35" customFormat="1" ht="15">
      <c r="A73" s="7"/>
      <c r="B73" s="7">
        <v>75023</v>
      </c>
      <c r="C73" s="7"/>
      <c r="D73" s="4" t="s">
        <v>33</v>
      </c>
      <c r="E73" s="42">
        <f>SUM(E74:E91)</f>
        <v>1763000</v>
      </c>
      <c r="F73" s="42">
        <f>SUM(F74:F91)</f>
        <v>11000</v>
      </c>
      <c r="G73" s="42">
        <f>SUM(G74:G91)</f>
        <v>11000</v>
      </c>
      <c r="H73" s="66">
        <f t="shared" si="1"/>
        <v>1763000</v>
      </c>
    </row>
    <row r="74" spans="1:8" ht="15">
      <c r="A74" s="7"/>
      <c r="B74" s="7"/>
      <c r="C74" s="15">
        <v>3020</v>
      </c>
      <c r="D74" s="5" t="s">
        <v>102</v>
      </c>
      <c r="E74" s="44">
        <v>7500</v>
      </c>
      <c r="F74" s="53"/>
      <c r="G74" s="5"/>
      <c r="H74" s="54">
        <f t="shared" si="1"/>
        <v>7500</v>
      </c>
    </row>
    <row r="75" spans="1:8" ht="15">
      <c r="A75" s="7"/>
      <c r="B75" s="7"/>
      <c r="C75" s="15">
        <v>3030</v>
      </c>
      <c r="D75" s="5" t="s">
        <v>10</v>
      </c>
      <c r="E75" s="44">
        <v>0</v>
      </c>
      <c r="F75" s="5"/>
      <c r="G75" s="53"/>
      <c r="H75" s="54">
        <f t="shared" si="1"/>
        <v>0</v>
      </c>
    </row>
    <row r="76" spans="1:8" ht="15">
      <c r="A76" s="7"/>
      <c r="B76" s="7"/>
      <c r="C76" s="15">
        <v>4010</v>
      </c>
      <c r="D76" s="5" t="s">
        <v>27</v>
      </c>
      <c r="E76" s="44">
        <v>1155987</v>
      </c>
      <c r="F76" s="53"/>
      <c r="G76" s="53"/>
      <c r="H76" s="54">
        <f t="shared" si="1"/>
        <v>1155987</v>
      </c>
    </row>
    <row r="77" spans="1:8" ht="15">
      <c r="A77" s="7"/>
      <c r="B77" s="7"/>
      <c r="C77" s="15">
        <v>4040</v>
      </c>
      <c r="D77" s="5" t="s">
        <v>28</v>
      </c>
      <c r="E77" s="44">
        <v>73913</v>
      </c>
      <c r="F77" s="53"/>
      <c r="G77" s="53"/>
      <c r="H77" s="54">
        <f t="shared" si="1"/>
        <v>73913</v>
      </c>
    </row>
    <row r="78" spans="1:8" ht="15">
      <c r="A78" s="7"/>
      <c r="B78" s="7"/>
      <c r="C78" s="15">
        <v>4110</v>
      </c>
      <c r="D78" s="5" t="s">
        <v>29</v>
      </c>
      <c r="E78" s="44">
        <v>205800</v>
      </c>
      <c r="F78" s="53"/>
      <c r="G78" s="53">
        <v>11000</v>
      </c>
      <c r="H78" s="54">
        <f t="shared" si="1"/>
        <v>194800</v>
      </c>
    </row>
    <row r="79" spans="1:8" ht="15">
      <c r="A79" s="7"/>
      <c r="B79" s="7"/>
      <c r="C79" s="15">
        <v>4120</v>
      </c>
      <c r="D79" s="5" t="s">
        <v>30</v>
      </c>
      <c r="E79" s="44">
        <v>29300</v>
      </c>
      <c r="F79" s="5"/>
      <c r="G79" s="5"/>
      <c r="H79" s="54">
        <f t="shared" si="1"/>
        <v>29300</v>
      </c>
    </row>
    <row r="80" spans="1:8" ht="15" customHeight="1">
      <c r="A80" s="7"/>
      <c r="B80" s="7"/>
      <c r="C80" s="15">
        <v>4140</v>
      </c>
      <c r="D80" s="9" t="s">
        <v>80</v>
      </c>
      <c r="E80" s="44">
        <v>9200</v>
      </c>
      <c r="F80" s="53">
        <v>1000</v>
      </c>
      <c r="G80" s="5"/>
      <c r="H80" s="54">
        <f t="shared" si="1"/>
        <v>10200</v>
      </c>
    </row>
    <row r="81" spans="1:8" ht="15" customHeight="1">
      <c r="A81" s="7"/>
      <c r="B81" s="7"/>
      <c r="C81" s="15">
        <v>4170</v>
      </c>
      <c r="D81" s="9" t="s">
        <v>115</v>
      </c>
      <c r="E81" s="44">
        <v>2400</v>
      </c>
      <c r="F81" s="53"/>
      <c r="G81" s="53"/>
      <c r="H81" s="54">
        <f t="shared" si="1"/>
        <v>2400</v>
      </c>
    </row>
    <row r="82" spans="1:8" ht="15">
      <c r="A82" s="7"/>
      <c r="B82" s="7"/>
      <c r="C82" s="15">
        <v>4210</v>
      </c>
      <c r="D82" s="5" t="s">
        <v>7</v>
      </c>
      <c r="E82" s="44">
        <v>66000</v>
      </c>
      <c r="F82" s="53"/>
      <c r="G82" s="53"/>
      <c r="H82" s="54">
        <f t="shared" si="1"/>
        <v>66000</v>
      </c>
    </row>
    <row r="83" spans="1:8" ht="15">
      <c r="A83" s="7"/>
      <c r="B83" s="7"/>
      <c r="C83" s="15">
        <v>4260</v>
      </c>
      <c r="D83" s="5" t="s">
        <v>20</v>
      </c>
      <c r="E83" s="44">
        <v>17500</v>
      </c>
      <c r="F83" s="53"/>
      <c r="G83" s="53"/>
      <c r="H83" s="54">
        <f t="shared" si="1"/>
        <v>17500</v>
      </c>
    </row>
    <row r="84" spans="1:8" ht="15">
      <c r="A84" s="7"/>
      <c r="B84" s="7"/>
      <c r="C84" s="15">
        <v>4270</v>
      </c>
      <c r="D84" s="5" t="s">
        <v>15</v>
      </c>
      <c r="E84" s="44">
        <v>30000</v>
      </c>
      <c r="F84" s="53"/>
      <c r="G84" s="53"/>
      <c r="H84" s="54">
        <f t="shared" si="1"/>
        <v>30000</v>
      </c>
    </row>
    <row r="85" spans="1:8" ht="15">
      <c r="A85" s="7"/>
      <c r="B85" s="7"/>
      <c r="C85" s="15">
        <v>4280</v>
      </c>
      <c r="D85" s="5" t="s">
        <v>34</v>
      </c>
      <c r="E85" s="44">
        <v>2300</v>
      </c>
      <c r="F85" s="53"/>
      <c r="G85" s="53"/>
      <c r="H85" s="54">
        <f t="shared" si="1"/>
        <v>2300</v>
      </c>
    </row>
    <row r="86" spans="1:8" ht="15">
      <c r="A86" s="7"/>
      <c r="B86" s="7"/>
      <c r="C86" s="15">
        <v>4300</v>
      </c>
      <c r="D86" s="5" t="s">
        <v>8</v>
      </c>
      <c r="E86" s="44">
        <v>104300</v>
      </c>
      <c r="F86" s="53">
        <v>10000</v>
      </c>
      <c r="G86" s="53"/>
      <c r="H86" s="54">
        <f t="shared" si="1"/>
        <v>114300</v>
      </c>
    </row>
    <row r="87" spans="1:8" ht="15">
      <c r="A87" s="7"/>
      <c r="B87" s="7"/>
      <c r="C87" s="15">
        <v>4410</v>
      </c>
      <c r="D87" s="5" t="s">
        <v>32</v>
      </c>
      <c r="E87" s="44">
        <v>13400</v>
      </c>
      <c r="F87" s="5"/>
      <c r="G87" s="53"/>
      <c r="H87" s="54">
        <f t="shared" si="1"/>
        <v>13400</v>
      </c>
    </row>
    <row r="88" spans="1:8" ht="15">
      <c r="A88" s="7"/>
      <c r="B88" s="7"/>
      <c r="C88" s="15">
        <v>4420</v>
      </c>
      <c r="D88" s="5" t="s">
        <v>35</v>
      </c>
      <c r="E88" s="44">
        <v>500</v>
      </c>
      <c r="F88" s="5"/>
      <c r="G88" s="53"/>
      <c r="H88" s="54">
        <f t="shared" si="1"/>
        <v>500</v>
      </c>
    </row>
    <row r="89" spans="1:8" ht="15">
      <c r="A89" s="7"/>
      <c r="B89" s="7"/>
      <c r="C89" s="15">
        <v>4430</v>
      </c>
      <c r="D89" s="5" t="s">
        <v>21</v>
      </c>
      <c r="E89" s="44">
        <v>5200</v>
      </c>
      <c r="F89" s="53"/>
      <c r="G89" s="5"/>
      <c r="H89" s="54">
        <f t="shared" si="1"/>
        <v>5200</v>
      </c>
    </row>
    <row r="90" spans="1:8" ht="15">
      <c r="A90" s="7"/>
      <c r="B90" s="7"/>
      <c r="C90" s="15">
        <v>4440</v>
      </c>
      <c r="D90" s="5" t="s">
        <v>36</v>
      </c>
      <c r="E90" s="44">
        <v>29700</v>
      </c>
      <c r="F90" s="53"/>
      <c r="G90" s="5"/>
      <c r="H90" s="54">
        <f t="shared" si="1"/>
        <v>29700</v>
      </c>
    </row>
    <row r="91" spans="1:8" ht="15">
      <c r="A91" s="7"/>
      <c r="B91" s="7"/>
      <c r="C91" s="15">
        <v>6060</v>
      </c>
      <c r="D91" s="5" t="s">
        <v>37</v>
      </c>
      <c r="E91" s="44">
        <v>10000</v>
      </c>
      <c r="F91" s="5"/>
      <c r="G91" s="5"/>
      <c r="H91" s="54">
        <f t="shared" si="1"/>
        <v>10000</v>
      </c>
    </row>
    <row r="92" spans="1:8" s="35" customFormat="1" ht="15">
      <c r="A92" s="7"/>
      <c r="B92" s="7">
        <v>75095</v>
      </c>
      <c r="C92" s="7"/>
      <c r="D92" s="4" t="s">
        <v>5</v>
      </c>
      <c r="E92" s="42">
        <f>SUM(E93:E97)</f>
        <v>33000</v>
      </c>
      <c r="F92" s="42">
        <f>SUM(F93:F97)</f>
        <v>0</v>
      </c>
      <c r="G92" s="42">
        <f>SUM(G93:G97)</f>
        <v>0</v>
      </c>
      <c r="H92" s="66">
        <f t="shared" si="1"/>
        <v>33000</v>
      </c>
    </row>
    <row r="93" spans="1:8" ht="15">
      <c r="A93" s="7"/>
      <c r="B93" s="7"/>
      <c r="C93" s="15">
        <v>4210</v>
      </c>
      <c r="D93" s="5" t="s">
        <v>7</v>
      </c>
      <c r="E93" s="44">
        <v>5000</v>
      </c>
      <c r="F93" s="53"/>
      <c r="G93" s="53"/>
      <c r="H93" s="54">
        <f t="shared" si="1"/>
        <v>5000</v>
      </c>
    </row>
    <row r="94" spans="1:8" ht="15">
      <c r="A94" s="7"/>
      <c r="B94" s="7"/>
      <c r="C94" s="15">
        <v>4300</v>
      </c>
      <c r="D94" s="5" t="s">
        <v>8</v>
      </c>
      <c r="E94" s="44">
        <v>10600</v>
      </c>
      <c r="F94" s="53"/>
      <c r="G94" s="53"/>
      <c r="H94" s="54">
        <f t="shared" si="1"/>
        <v>10600</v>
      </c>
    </row>
    <row r="95" spans="1:8" ht="15">
      <c r="A95" s="7"/>
      <c r="B95" s="7"/>
      <c r="C95" s="15">
        <v>4410</v>
      </c>
      <c r="D95" s="5" t="s">
        <v>32</v>
      </c>
      <c r="E95" s="44">
        <v>500</v>
      </c>
      <c r="F95" s="53"/>
      <c r="G95" s="53"/>
      <c r="H95" s="54">
        <f t="shared" si="1"/>
        <v>500</v>
      </c>
    </row>
    <row r="96" spans="1:8" ht="15">
      <c r="A96" s="7"/>
      <c r="B96" s="7"/>
      <c r="C96" s="15">
        <v>4420</v>
      </c>
      <c r="D96" s="5" t="s">
        <v>35</v>
      </c>
      <c r="E96" s="44">
        <v>1500</v>
      </c>
      <c r="F96" s="53"/>
      <c r="G96" s="53"/>
      <c r="H96" s="54">
        <f t="shared" si="1"/>
        <v>1500</v>
      </c>
    </row>
    <row r="97" spans="1:8" ht="15">
      <c r="A97" s="7"/>
      <c r="B97" s="7"/>
      <c r="C97" s="15">
        <v>4430</v>
      </c>
      <c r="D97" s="5" t="s">
        <v>21</v>
      </c>
      <c r="E97" s="44">
        <v>15400</v>
      </c>
      <c r="F97" s="53"/>
      <c r="G97" s="53"/>
      <c r="H97" s="54">
        <f t="shared" si="1"/>
        <v>15400</v>
      </c>
    </row>
    <row r="98" spans="1:8" s="34" customFormat="1" ht="33.75" customHeight="1">
      <c r="A98" s="23">
        <v>751</v>
      </c>
      <c r="B98" s="8"/>
      <c r="C98" s="8"/>
      <c r="D98" s="10" t="s">
        <v>38</v>
      </c>
      <c r="E98" s="70">
        <f>E99+E101+E109</f>
        <v>46134</v>
      </c>
      <c r="F98" s="70">
        <f>F99+F101+F109</f>
        <v>2936</v>
      </c>
      <c r="G98" s="70">
        <f>G99+G101+G109</f>
        <v>2936</v>
      </c>
      <c r="H98" s="71">
        <f t="shared" si="1"/>
        <v>46134</v>
      </c>
    </row>
    <row r="99" spans="1:8" s="35" customFormat="1" ht="28.5" customHeight="1">
      <c r="A99" s="7"/>
      <c r="B99" s="7">
        <v>75101</v>
      </c>
      <c r="C99" s="7"/>
      <c r="D99" s="11" t="s">
        <v>124</v>
      </c>
      <c r="E99" s="72">
        <f>E100</f>
        <v>1405</v>
      </c>
      <c r="F99" s="72">
        <f>F100</f>
        <v>0</v>
      </c>
      <c r="G99" s="72">
        <f>G100</f>
        <v>0</v>
      </c>
      <c r="H99" s="73">
        <f t="shared" si="1"/>
        <v>1405</v>
      </c>
    </row>
    <row r="100" spans="1:8" ht="15">
      <c r="A100" s="7"/>
      <c r="B100" s="7"/>
      <c r="C100" s="15">
        <v>4210</v>
      </c>
      <c r="D100" s="5" t="s">
        <v>7</v>
      </c>
      <c r="E100" s="44">
        <v>1405</v>
      </c>
      <c r="F100" s="5"/>
      <c r="G100" s="5"/>
      <c r="H100" s="54">
        <f t="shared" si="1"/>
        <v>1405</v>
      </c>
    </row>
    <row r="101" spans="1:8" s="35" customFormat="1" ht="15">
      <c r="A101" s="7"/>
      <c r="B101" s="7">
        <v>75107</v>
      </c>
      <c r="C101" s="7"/>
      <c r="D101" s="4" t="s">
        <v>134</v>
      </c>
      <c r="E101" s="47">
        <f>SUM(E102:E108)</f>
        <v>28074</v>
      </c>
      <c r="F101" s="47">
        <f>SUM(F102:F108)</f>
        <v>2936</v>
      </c>
      <c r="G101" s="47">
        <f>SUM(G102:G108)</f>
        <v>2936</v>
      </c>
      <c r="H101" s="66">
        <f t="shared" si="1"/>
        <v>28074</v>
      </c>
    </row>
    <row r="102" spans="1:8" ht="14.25">
      <c r="A102" s="15"/>
      <c r="B102" s="15"/>
      <c r="C102" s="15">
        <v>3030</v>
      </c>
      <c r="D102" s="5" t="s">
        <v>10</v>
      </c>
      <c r="E102" s="44">
        <v>17640</v>
      </c>
      <c r="F102" s="44"/>
      <c r="G102" s="44"/>
      <c r="H102" s="54">
        <f t="shared" si="1"/>
        <v>17640</v>
      </c>
    </row>
    <row r="103" spans="1:8" ht="14.25">
      <c r="A103" s="15"/>
      <c r="B103" s="15"/>
      <c r="C103" s="15">
        <v>4170</v>
      </c>
      <c r="D103" s="5" t="s">
        <v>115</v>
      </c>
      <c r="E103" s="44">
        <v>2436</v>
      </c>
      <c r="F103" s="53">
        <v>2616</v>
      </c>
      <c r="G103" s="5"/>
      <c r="H103" s="54">
        <f t="shared" si="1"/>
        <v>5052</v>
      </c>
    </row>
    <row r="104" spans="1:8" ht="14.25">
      <c r="A104" s="15"/>
      <c r="B104" s="15"/>
      <c r="C104" s="15">
        <v>4110</v>
      </c>
      <c r="D104" s="5" t="s">
        <v>29</v>
      </c>
      <c r="E104" s="44">
        <v>420</v>
      </c>
      <c r="F104" s="53">
        <v>280</v>
      </c>
      <c r="G104" s="5"/>
      <c r="H104" s="54">
        <f t="shared" si="1"/>
        <v>700</v>
      </c>
    </row>
    <row r="105" spans="1:8" ht="14.25">
      <c r="A105" s="15"/>
      <c r="B105" s="15"/>
      <c r="C105" s="15">
        <v>4120</v>
      </c>
      <c r="D105" s="5" t="s">
        <v>30</v>
      </c>
      <c r="E105" s="44">
        <v>60</v>
      </c>
      <c r="F105" s="53">
        <v>40</v>
      </c>
      <c r="G105" s="5"/>
      <c r="H105" s="54">
        <f t="shared" si="1"/>
        <v>100</v>
      </c>
    </row>
    <row r="106" spans="1:8" ht="14.25">
      <c r="A106" s="15"/>
      <c r="B106" s="15"/>
      <c r="C106" s="15">
        <v>4210</v>
      </c>
      <c r="D106" s="5" t="s">
        <v>7</v>
      </c>
      <c r="E106" s="44">
        <v>4018</v>
      </c>
      <c r="F106" s="53"/>
      <c r="G106" s="53">
        <v>968</v>
      </c>
      <c r="H106" s="54">
        <f t="shared" si="1"/>
        <v>3050</v>
      </c>
    </row>
    <row r="107" spans="1:8" ht="14.25">
      <c r="A107" s="15"/>
      <c r="B107" s="15"/>
      <c r="C107" s="15">
        <v>4300</v>
      </c>
      <c r="D107" s="5" t="s">
        <v>8</v>
      </c>
      <c r="E107" s="44">
        <v>1000</v>
      </c>
      <c r="F107" s="53"/>
      <c r="G107" s="53">
        <v>1000</v>
      </c>
      <c r="H107" s="54">
        <f t="shared" si="1"/>
        <v>0</v>
      </c>
    </row>
    <row r="108" spans="1:8" ht="14.25">
      <c r="A108" s="15"/>
      <c r="B108" s="15"/>
      <c r="C108" s="15">
        <v>4410</v>
      </c>
      <c r="D108" s="5" t="s">
        <v>32</v>
      </c>
      <c r="E108" s="44">
        <v>2500</v>
      </c>
      <c r="F108" s="53"/>
      <c r="G108" s="53">
        <v>968</v>
      </c>
      <c r="H108" s="54">
        <f t="shared" si="1"/>
        <v>1532</v>
      </c>
    </row>
    <row r="109" spans="1:8" s="35" customFormat="1" ht="15">
      <c r="A109" s="7"/>
      <c r="B109" s="7">
        <v>75108</v>
      </c>
      <c r="C109" s="7"/>
      <c r="D109" s="4" t="s">
        <v>128</v>
      </c>
      <c r="E109" s="47">
        <f>SUM(E110:E115)</f>
        <v>16655</v>
      </c>
      <c r="F109" s="47">
        <f>SUM(F110:F115)</f>
        <v>0</v>
      </c>
      <c r="G109" s="47">
        <f>SUM(G110:G115)</f>
        <v>0</v>
      </c>
      <c r="H109" s="66">
        <f t="shared" si="1"/>
        <v>16655</v>
      </c>
    </row>
    <row r="110" spans="1:8" ht="14.25">
      <c r="A110" s="15"/>
      <c r="B110" s="15"/>
      <c r="C110" s="15">
        <v>3030</v>
      </c>
      <c r="D110" s="5" t="s">
        <v>10</v>
      </c>
      <c r="E110" s="44">
        <v>9765</v>
      </c>
      <c r="F110" s="44"/>
      <c r="G110" s="44"/>
      <c r="H110" s="54">
        <f t="shared" si="1"/>
        <v>9765</v>
      </c>
    </row>
    <row r="111" spans="1:8" ht="15">
      <c r="A111" s="7"/>
      <c r="B111" s="7"/>
      <c r="C111" s="15">
        <v>4170</v>
      </c>
      <c r="D111" s="5" t="s">
        <v>115</v>
      </c>
      <c r="E111" s="44">
        <v>1807</v>
      </c>
      <c r="F111" s="53"/>
      <c r="G111" s="5"/>
      <c r="H111" s="54">
        <f t="shared" si="1"/>
        <v>1807</v>
      </c>
    </row>
    <row r="112" spans="1:8" ht="15">
      <c r="A112" s="7"/>
      <c r="B112" s="7"/>
      <c r="C112" s="15">
        <v>4110</v>
      </c>
      <c r="D112" s="5" t="s">
        <v>29</v>
      </c>
      <c r="E112" s="44">
        <v>244</v>
      </c>
      <c r="F112" s="53"/>
      <c r="G112" s="5"/>
      <c r="H112" s="54">
        <f t="shared" si="1"/>
        <v>244</v>
      </c>
    </row>
    <row r="113" spans="1:8" ht="15">
      <c r="A113" s="7"/>
      <c r="B113" s="7"/>
      <c r="C113" s="15">
        <v>4120</v>
      </c>
      <c r="D113" s="5" t="s">
        <v>30</v>
      </c>
      <c r="E113" s="44">
        <v>35</v>
      </c>
      <c r="F113" s="53"/>
      <c r="G113" s="5"/>
      <c r="H113" s="54">
        <f t="shared" si="1"/>
        <v>35</v>
      </c>
    </row>
    <row r="114" spans="1:8" ht="15">
      <c r="A114" s="7"/>
      <c r="B114" s="7"/>
      <c r="C114" s="15">
        <v>4210</v>
      </c>
      <c r="D114" s="5" t="s">
        <v>7</v>
      </c>
      <c r="E114" s="44">
        <v>3517</v>
      </c>
      <c r="F114" s="53"/>
      <c r="G114" s="5"/>
      <c r="H114" s="54">
        <f t="shared" si="1"/>
        <v>3517</v>
      </c>
    </row>
    <row r="115" spans="1:8" ht="15">
      <c r="A115" s="7"/>
      <c r="B115" s="7"/>
      <c r="C115" s="15">
        <v>4410</v>
      </c>
      <c r="D115" s="5" t="s">
        <v>32</v>
      </c>
      <c r="E115" s="44">
        <v>1287</v>
      </c>
      <c r="F115" s="53"/>
      <c r="G115" s="53"/>
      <c r="H115" s="54">
        <f t="shared" si="1"/>
        <v>1287</v>
      </c>
    </row>
    <row r="116" spans="1:8" s="34" customFormat="1" ht="15">
      <c r="A116" s="8">
        <v>754</v>
      </c>
      <c r="B116" s="8"/>
      <c r="C116" s="8"/>
      <c r="D116" s="2" t="s">
        <v>85</v>
      </c>
      <c r="E116" s="40">
        <f>E117+E127</f>
        <v>155540</v>
      </c>
      <c r="F116" s="40">
        <f>F117+F127</f>
        <v>0</v>
      </c>
      <c r="G116" s="40">
        <f>G117+G127</f>
        <v>0</v>
      </c>
      <c r="H116" s="65">
        <f t="shared" si="1"/>
        <v>155540</v>
      </c>
    </row>
    <row r="117" spans="1:8" s="35" customFormat="1" ht="15">
      <c r="A117" s="7"/>
      <c r="B117" s="7">
        <v>75412</v>
      </c>
      <c r="C117" s="7"/>
      <c r="D117" s="4" t="s">
        <v>40</v>
      </c>
      <c r="E117" s="42">
        <f>SUM(E118:E126)</f>
        <v>130540</v>
      </c>
      <c r="F117" s="42">
        <f>SUM(F118:F126)</f>
        <v>0</v>
      </c>
      <c r="G117" s="42">
        <f>SUM(G118:G126)</f>
        <v>0</v>
      </c>
      <c r="H117" s="66">
        <f t="shared" si="1"/>
        <v>130540</v>
      </c>
    </row>
    <row r="118" spans="1:8" ht="15">
      <c r="A118" s="7"/>
      <c r="B118" s="7"/>
      <c r="C118" s="15">
        <v>4110</v>
      </c>
      <c r="D118" s="5" t="s">
        <v>29</v>
      </c>
      <c r="E118" s="44">
        <v>2670</v>
      </c>
      <c r="F118" s="53"/>
      <c r="G118" s="5"/>
      <c r="H118" s="54">
        <f t="shared" si="1"/>
        <v>2670</v>
      </c>
    </row>
    <row r="119" spans="1:8" ht="15">
      <c r="A119" s="7"/>
      <c r="B119" s="7"/>
      <c r="C119" s="15">
        <v>4170</v>
      </c>
      <c r="D119" s="5" t="s">
        <v>115</v>
      </c>
      <c r="E119" s="44">
        <v>21600</v>
      </c>
      <c r="F119" s="53"/>
      <c r="G119" s="53"/>
      <c r="H119" s="54">
        <f t="shared" si="1"/>
        <v>21600</v>
      </c>
    </row>
    <row r="120" spans="1:8" ht="15">
      <c r="A120" s="7"/>
      <c r="B120" s="7"/>
      <c r="C120" s="15">
        <v>4210</v>
      </c>
      <c r="D120" s="5" t="s">
        <v>7</v>
      </c>
      <c r="E120" s="44">
        <v>13500</v>
      </c>
      <c r="F120" s="53"/>
      <c r="G120" s="53"/>
      <c r="H120" s="54">
        <f t="shared" si="1"/>
        <v>13500</v>
      </c>
    </row>
    <row r="121" spans="1:8" ht="15">
      <c r="A121" s="7"/>
      <c r="B121" s="7"/>
      <c r="C121" s="15">
        <v>4260</v>
      </c>
      <c r="D121" s="5" t="s">
        <v>20</v>
      </c>
      <c r="E121" s="44">
        <v>60000</v>
      </c>
      <c r="F121" s="53"/>
      <c r="G121" s="53"/>
      <c r="H121" s="54">
        <f t="shared" si="1"/>
        <v>60000</v>
      </c>
    </row>
    <row r="122" spans="1:8" ht="15">
      <c r="A122" s="7"/>
      <c r="B122" s="7"/>
      <c r="C122" s="15">
        <v>4270</v>
      </c>
      <c r="D122" s="5" t="s">
        <v>15</v>
      </c>
      <c r="E122" s="44">
        <v>1330</v>
      </c>
      <c r="F122" s="53"/>
      <c r="G122" s="53"/>
      <c r="H122" s="54">
        <f t="shared" si="1"/>
        <v>1330</v>
      </c>
    </row>
    <row r="123" spans="1:8" ht="15">
      <c r="A123" s="7"/>
      <c r="B123" s="7"/>
      <c r="C123" s="15">
        <v>4300</v>
      </c>
      <c r="D123" s="5" t="s">
        <v>39</v>
      </c>
      <c r="E123" s="44">
        <v>6400</v>
      </c>
      <c r="F123" s="53"/>
      <c r="G123" s="53"/>
      <c r="H123" s="54">
        <f t="shared" si="1"/>
        <v>6400</v>
      </c>
    </row>
    <row r="124" spans="1:8" ht="15">
      <c r="A124" s="7"/>
      <c r="B124" s="7"/>
      <c r="C124" s="15">
        <v>4410</v>
      </c>
      <c r="D124" s="5" t="s">
        <v>32</v>
      </c>
      <c r="E124" s="44">
        <v>500</v>
      </c>
      <c r="F124" s="53"/>
      <c r="G124" s="5"/>
      <c r="H124" s="54">
        <f t="shared" si="1"/>
        <v>500</v>
      </c>
    </row>
    <row r="125" spans="1:8" ht="15">
      <c r="A125" s="7"/>
      <c r="B125" s="7"/>
      <c r="C125" s="15">
        <v>4430</v>
      </c>
      <c r="D125" s="5" t="s">
        <v>21</v>
      </c>
      <c r="E125" s="44">
        <v>21500</v>
      </c>
      <c r="F125" s="53"/>
      <c r="G125" s="5"/>
      <c r="H125" s="54">
        <f t="shared" si="1"/>
        <v>21500</v>
      </c>
    </row>
    <row r="126" spans="1:8" ht="15">
      <c r="A126" s="7"/>
      <c r="B126" s="7"/>
      <c r="C126" s="15">
        <v>6060</v>
      </c>
      <c r="D126" s="5" t="s">
        <v>130</v>
      </c>
      <c r="E126" s="44">
        <v>3040</v>
      </c>
      <c r="F126" s="53"/>
      <c r="G126" s="5"/>
      <c r="H126" s="54">
        <f t="shared" si="1"/>
        <v>3040</v>
      </c>
    </row>
    <row r="127" spans="1:8" s="35" customFormat="1" ht="15">
      <c r="A127" s="7"/>
      <c r="B127" s="7">
        <v>75414</v>
      </c>
      <c r="C127" s="7"/>
      <c r="D127" s="4" t="s">
        <v>93</v>
      </c>
      <c r="E127" s="47">
        <f>E128+E129+E130</f>
        <v>25000</v>
      </c>
      <c r="F127" s="47">
        <f>F128+F129+F130</f>
        <v>0</v>
      </c>
      <c r="G127" s="47">
        <f>G128+G129+G130</f>
        <v>0</v>
      </c>
      <c r="H127" s="66">
        <f t="shared" si="1"/>
        <v>25000</v>
      </c>
    </row>
    <row r="128" spans="1:8" ht="15">
      <c r="A128" s="7"/>
      <c r="B128" s="7"/>
      <c r="C128" s="15">
        <v>4210</v>
      </c>
      <c r="D128" s="5" t="s">
        <v>7</v>
      </c>
      <c r="E128" s="44">
        <v>10000</v>
      </c>
      <c r="F128" s="5"/>
      <c r="G128" s="5"/>
      <c r="H128" s="54">
        <f t="shared" si="1"/>
        <v>10000</v>
      </c>
    </row>
    <row r="129" spans="1:8" ht="15">
      <c r="A129" s="7"/>
      <c r="B129" s="7"/>
      <c r="C129" s="15">
        <v>4300</v>
      </c>
      <c r="D129" s="5" t="s">
        <v>39</v>
      </c>
      <c r="E129" s="44">
        <v>8000</v>
      </c>
      <c r="F129" s="5"/>
      <c r="G129" s="5"/>
      <c r="H129" s="54">
        <f t="shared" si="1"/>
        <v>8000</v>
      </c>
    </row>
    <row r="130" spans="1:8" ht="15">
      <c r="A130" s="7"/>
      <c r="B130" s="7"/>
      <c r="C130" s="15">
        <v>6060</v>
      </c>
      <c r="D130" s="5" t="s">
        <v>37</v>
      </c>
      <c r="E130" s="44">
        <v>7000</v>
      </c>
      <c r="F130" s="5"/>
      <c r="G130" s="5"/>
      <c r="H130" s="54">
        <f t="shared" si="1"/>
        <v>7000</v>
      </c>
    </row>
    <row r="131" spans="1:8" s="34" customFormat="1" ht="48" customHeight="1">
      <c r="A131" s="8">
        <v>756</v>
      </c>
      <c r="B131" s="8"/>
      <c r="C131" s="8"/>
      <c r="D131" s="27" t="s">
        <v>91</v>
      </c>
      <c r="E131" s="70">
        <f>E132</f>
        <v>55000</v>
      </c>
      <c r="F131" s="70">
        <f>F132</f>
        <v>1650</v>
      </c>
      <c r="G131" s="70">
        <f>G132</f>
        <v>1650</v>
      </c>
      <c r="H131" s="71">
        <f t="shared" si="1"/>
        <v>55000</v>
      </c>
    </row>
    <row r="132" spans="1:8" s="35" customFormat="1" ht="15">
      <c r="A132" s="7"/>
      <c r="B132" s="7">
        <v>75647</v>
      </c>
      <c r="C132" s="7"/>
      <c r="D132" s="4" t="s">
        <v>90</v>
      </c>
      <c r="E132" s="47">
        <f>SUM(E133:E138)</f>
        <v>55000</v>
      </c>
      <c r="F132" s="47">
        <f>SUM(F133:F138)</f>
        <v>1650</v>
      </c>
      <c r="G132" s="47">
        <f>SUM(G133:G138)</f>
        <v>1650</v>
      </c>
      <c r="H132" s="66">
        <f t="shared" si="1"/>
        <v>55000</v>
      </c>
    </row>
    <row r="133" spans="1:8" ht="15">
      <c r="A133" s="7"/>
      <c r="B133" s="7"/>
      <c r="C133" s="15">
        <v>4100</v>
      </c>
      <c r="D133" s="5" t="s">
        <v>6</v>
      </c>
      <c r="E133" s="44">
        <v>39400</v>
      </c>
      <c r="F133" s="53">
        <v>1650</v>
      </c>
      <c r="G133" s="53"/>
      <c r="H133" s="54">
        <f t="shared" si="1"/>
        <v>41050</v>
      </c>
    </row>
    <row r="134" spans="1:8" ht="15">
      <c r="A134" s="7"/>
      <c r="B134" s="7"/>
      <c r="C134" s="15">
        <v>4110</v>
      </c>
      <c r="D134" s="5" t="s">
        <v>29</v>
      </c>
      <c r="E134" s="44">
        <v>500</v>
      </c>
      <c r="F134" s="53"/>
      <c r="G134" s="53">
        <v>250</v>
      </c>
      <c r="H134" s="54">
        <f t="shared" si="1"/>
        <v>250</v>
      </c>
    </row>
    <row r="135" spans="1:8" ht="15">
      <c r="A135" s="7"/>
      <c r="B135" s="7"/>
      <c r="C135" s="15">
        <v>4120</v>
      </c>
      <c r="D135" s="5" t="s">
        <v>30</v>
      </c>
      <c r="E135" s="44">
        <v>200</v>
      </c>
      <c r="F135" s="53"/>
      <c r="G135" s="53">
        <v>200</v>
      </c>
      <c r="H135" s="54">
        <f t="shared" si="1"/>
        <v>0</v>
      </c>
    </row>
    <row r="136" spans="1:8" ht="15">
      <c r="A136" s="7"/>
      <c r="B136" s="7"/>
      <c r="C136" s="15">
        <v>4170</v>
      </c>
      <c r="D136" s="5" t="s">
        <v>115</v>
      </c>
      <c r="E136" s="44">
        <v>5600</v>
      </c>
      <c r="F136" s="53"/>
      <c r="G136" s="53"/>
      <c r="H136" s="54">
        <f t="shared" si="1"/>
        <v>5600</v>
      </c>
    </row>
    <row r="137" spans="1:8" ht="15">
      <c r="A137" s="7"/>
      <c r="B137" s="7"/>
      <c r="C137" s="15">
        <v>4210</v>
      </c>
      <c r="D137" s="5" t="s">
        <v>7</v>
      </c>
      <c r="E137" s="44">
        <v>2300</v>
      </c>
      <c r="F137" s="53"/>
      <c r="G137" s="53">
        <v>1000</v>
      </c>
      <c r="H137" s="54">
        <f t="shared" si="1"/>
        <v>1300</v>
      </c>
    </row>
    <row r="138" spans="1:8" ht="15">
      <c r="A138" s="7"/>
      <c r="B138" s="7"/>
      <c r="C138" s="15">
        <v>4300</v>
      </c>
      <c r="D138" s="5" t="s">
        <v>8</v>
      </c>
      <c r="E138" s="44">
        <v>7000</v>
      </c>
      <c r="F138" s="53"/>
      <c r="G138" s="53">
        <v>200</v>
      </c>
      <c r="H138" s="54">
        <f t="shared" si="1"/>
        <v>6800</v>
      </c>
    </row>
    <row r="139" spans="1:8" s="34" customFormat="1" ht="15">
      <c r="A139" s="8">
        <v>757</v>
      </c>
      <c r="B139" s="8"/>
      <c r="C139" s="8"/>
      <c r="D139" s="2" t="s">
        <v>41</v>
      </c>
      <c r="E139" s="40">
        <f aca="true" t="shared" si="2" ref="E139:G140">E140</f>
        <v>158600</v>
      </c>
      <c r="F139" s="40">
        <f t="shared" si="2"/>
        <v>10000</v>
      </c>
      <c r="G139" s="40">
        <f t="shared" si="2"/>
        <v>0</v>
      </c>
      <c r="H139" s="65">
        <f t="shared" si="1"/>
        <v>168600</v>
      </c>
    </row>
    <row r="140" spans="1:8" s="35" customFormat="1" ht="27.75" customHeight="1">
      <c r="A140" s="7"/>
      <c r="B140" s="7">
        <v>75702</v>
      </c>
      <c r="C140" s="7"/>
      <c r="D140" s="12" t="s">
        <v>42</v>
      </c>
      <c r="E140" s="72">
        <f t="shared" si="2"/>
        <v>158600</v>
      </c>
      <c r="F140" s="72">
        <f t="shared" si="2"/>
        <v>10000</v>
      </c>
      <c r="G140" s="72">
        <f t="shared" si="2"/>
        <v>0</v>
      </c>
      <c r="H140" s="73">
        <f t="shared" si="1"/>
        <v>168600</v>
      </c>
    </row>
    <row r="141" spans="1:8" ht="29.25" customHeight="1">
      <c r="A141" s="7"/>
      <c r="B141" s="7"/>
      <c r="C141" s="15">
        <v>8070</v>
      </c>
      <c r="D141" s="6" t="s">
        <v>103</v>
      </c>
      <c r="E141" s="67">
        <v>158600</v>
      </c>
      <c r="F141" s="76">
        <v>10000</v>
      </c>
      <c r="G141" s="68"/>
      <c r="H141" s="69">
        <f t="shared" si="1"/>
        <v>168600</v>
      </c>
    </row>
    <row r="142" spans="1:8" s="34" customFormat="1" ht="15">
      <c r="A142" s="8">
        <v>758</v>
      </c>
      <c r="B142" s="8"/>
      <c r="C142" s="8"/>
      <c r="D142" s="13" t="s">
        <v>73</v>
      </c>
      <c r="E142" s="40">
        <f>+E143</f>
        <v>481200</v>
      </c>
      <c r="F142" s="40">
        <f>+F143</f>
        <v>0</v>
      </c>
      <c r="G142" s="40">
        <f>+G143</f>
        <v>0</v>
      </c>
      <c r="H142" s="65">
        <f t="shared" si="1"/>
        <v>481200</v>
      </c>
    </row>
    <row r="143" spans="1:8" s="35" customFormat="1" ht="15">
      <c r="A143" s="7"/>
      <c r="B143" s="14">
        <v>75818</v>
      </c>
      <c r="C143" s="7"/>
      <c r="D143" s="12" t="s">
        <v>74</v>
      </c>
      <c r="E143" s="42">
        <f>SUM(E144+E145)</f>
        <v>481200</v>
      </c>
      <c r="F143" s="42">
        <f>SUM(F144+F145)</f>
        <v>0</v>
      </c>
      <c r="G143" s="42">
        <f>SUM(G144+G145)</f>
        <v>0</v>
      </c>
      <c r="H143" s="66">
        <f t="shared" si="1"/>
        <v>481200</v>
      </c>
    </row>
    <row r="144" spans="1:8" ht="15">
      <c r="A144" s="7"/>
      <c r="B144" s="7"/>
      <c r="C144" s="15">
        <v>4810</v>
      </c>
      <c r="D144" s="6" t="s">
        <v>76</v>
      </c>
      <c r="E144" s="44">
        <v>67700</v>
      </c>
      <c r="F144" s="5"/>
      <c r="G144" s="53"/>
      <c r="H144" s="54">
        <f t="shared" si="1"/>
        <v>67700</v>
      </c>
    </row>
    <row r="145" spans="1:8" ht="15">
      <c r="A145" s="7"/>
      <c r="B145" s="7"/>
      <c r="C145" s="15">
        <v>6800</v>
      </c>
      <c r="D145" s="6" t="s">
        <v>75</v>
      </c>
      <c r="E145" s="44">
        <v>413500</v>
      </c>
      <c r="F145" s="5"/>
      <c r="G145" s="53"/>
      <c r="H145" s="54">
        <f t="shared" si="1"/>
        <v>413500</v>
      </c>
    </row>
    <row r="146" spans="1:8" s="34" customFormat="1" ht="15">
      <c r="A146" s="8">
        <v>801</v>
      </c>
      <c r="B146" s="8"/>
      <c r="C146" s="8"/>
      <c r="D146" s="2" t="s">
        <v>43</v>
      </c>
      <c r="E146" s="40">
        <f>SUM(E147+E177+E185+E187+E217+E227+E237+E241)</f>
        <v>6441403</v>
      </c>
      <c r="F146" s="40">
        <f>SUM(F147+F177+F185+F187+F217+F227+F237+F241)</f>
        <v>39944</v>
      </c>
      <c r="G146" s="40">
        <f>SUM(G147+G177+G185+G187+G217+G227+G237+G241)</f>
        <v>29726</v>
      </c>
      <c r="H146" s="65">
        <f t="shared" si="1"/>
        <v>6451621</v>
      </c>
    </row>
    <row r="147" spans="1:8" s="35" customFormat="1" ht="15">
      <c r="A147" s="7"/>
      <c r="B147" s="7">
        <v>80101</v>
      </c>
      <c r="C147" s="7"/>
      <c r="D147" s="4" t="s">
        <v>44</v>
      </c>
      <c r="E147" s="42">
        <f>SUM(E148:E175)+E176</f>
        <v>4108889</v>
      </c>
      <c r="F147" s="42">
        <f>SUM(F148:F175)+F176</f>
        <v>7462</v>
      </c>
      <c r="G147" s="42">
        <f>SUM(G148:G175)+G176</f>
        <v>7995</v>
      </c>
      <c r="H147" s="66">
        <f t="shared" si="1"/>
        <v>4108356</v>
      </c>
    </row>
    <row r="148" spans="1:8" ht="15">
      <c r="A148" s="7"/>
      <c r="B148" s="7"/>
      <c r="C148" s="15">
        <v>3020</v>
      </c>
      <c r="D148" s="5" t="s">
        <v>101</v>
      </c>
      <c r="E148" s="44">
        <v>206293</v>
      </c>
      <c r="F148" s="5"/>
      <c r="G148" s="53">
        <v>700</v>
      </c>
      <c r="H148" s="54">
        <f t="shared" si="1"/>
        <v>205593</v>
      </c>
    </row>
    <row r="149" spans="1:8" ht="15">
      <c r="A149" s="7"/>
      <c r="B149" s="7"/>
      <c r="C149" s="15">
        <v>3260</v>
      </c>
      <c r="D149" s="5" t="s">
        <v>118</v>
      </c>
      <c r="E149" s="44">
        <v>4775</v>
      </c>
      <c r="F149" s="53"/>
      <c r="G149" s="53">
        <v>533</v>
      </c>
      <c r="H149" s="54">
        <f t="shared" si="1"/>
        <v>4242</v>
      </c>
    </row>
    <row r="150" spans="1:8" ht="15">
      <c r="A150" s="7"/>
      <c r="B150" s="7"/>
      <c r="C150" s="15">
        <v>4010</v>
      </c>
      <c r="D150" s="5" t="s">
        <v>27</v>
      </c>
      <c r="E150" s="44">
        <v>2147988</v>
      </c>
      <c r="F150" s="53"/>
      <c r="G150" s="53"/>
      <c r="H150" s="54">
        <f t="shared" si="1"/>
        <v>2147988</v>
      </c>
    </row>
    <row r="151" spans="1:8" ht="15">
      <c r="A151" s="7"/>
      <c r="B151" s="7"/>
      <c r="C151" s="15">
        <v>4040</v>
      </c>
      <c r="D151" s="5" t="s">
        <v>28</v>
      </c>
      <c r="E151" s="44">
        <v>179738</v>
      </c>
      <c r="F151" s="53"/>
      <c r="G151" s="53"/>
      <c r="H151" s="54">
        <f t="shared" si="1"/>
        <v>179738</v>
      </c>
    </row>
    <row r="152" spans="1:8" ht="15">
      <c r="A152" s="7"/>
      <c r="B152" s="7"/>
      <c r="C152" s="15">
        <v>4110</v>
      </c>
      <c r="D152" s="5" t="s">
        <v>29</v>
      </c>
      <c r="E152" s="44">
        <v>449154</v>
      </c>
      <c r="F152" s="53"/>
      <c r="G152" s="53"/>
      <c r="H152" s="54">
        <f t="shared" si="1"/>
        <v>449154</v>
      </c>
    </row>
    <row r="153" spans="1:8" s="38" customFormat="1" ht="15">
      <c r="A153" s="14"/>
      <c r="B153" s="14"/>
      <c r="C153" s="17">
        <v>4118</v>
      </c>
      <c r="D153" s="63" t="s">
        <v>144</v>
      </c>
      <c r="E153" s="44">
        <v>502</v>
      </c>
      <c r="F153" s="54"/>
      <c r="G153" s="54">
        <v>126</v>
      </c>
      <c r="H153" s="54">
        <f t="shared" si="1"/>
        <v>376</v>
      </c>
    </row>
    <row r="154" spans="1:8" s="38" customFormat="1" ht="15">
      <c r="A154" s="14"/>
      <c r="B154" s="14"/>
      <c r="C154" s="17">
        <v>4119</v>
      </c>
      <c r="D154" s="63" t="s">
        <v>144</v>
      </c>
      <c r="E154" s="44">
        <v>0</v>
      </c>
      <c r="F154" s="54">
        <v>126</v>
      </c>
      <c r="G154" s="54"/>
      <c r="H154" s="54">
        <f t="shared" si="1"/>
        <v>126</v>
      </c>
    </row>
    <row r="155" spans="1:8" ht="15">
      <c r="A155" s="7"/>
      <c r="B155" s="7"/>
      <c r="C155" s="15">
        <v>4120</v>
      </c>
      <c r="D155" s="5" t="s">
        <v>30</v>
      </c>
      <c r="E155" s="44">
        <v>60844</v>
      </c>
      <c r="F155" s="53"/>
      <c r="G155" s="53">
        <v>300</v>
      </c>
      <c r="H155" s="54">
        <f t="shared" si="1"/>
        <v>60544</v>
      </c>
    </row>
    <row r="156" spans="1:8" ht="15">
      <c r="A156" s="7"/>
      <c r="B156" s="7"/>
      <c r="C156" s="15">
        <v>4128</v>
      </c>
      <c r="D156" s="5" t="s">
        <v>150</v>
      </c>
      <c r="E156" s="44">
        <v>69</v>
      </c>
      <c r="F156" s="53"/>
      <c r="G156" s="53">
        <v>17</v>
      </c>
      <c r="H156" s="54">
        <f t="shared" si="1"/>
        <v>52</v>
      </c>
    </row>
    <row r="157" spans="1:8" ht="15">
      <c r="A157" s="7"/>
      <c r="B157" s="7"/>
      <c r="C157" s="15">
        <v>4129</v>
      </c>
      <c r="D157" s="5" t="s">
        <v>150</v>
      </c>
      <c r="E157" s="44">
        <v>0</v>
      </c>
      <c r="F157" s="53">
        <v>17</v>
      </c>
      <c r="G157" s="53"/>
      <c r="H157" s="54">
        <f t="shared" si="1"/>
        <v>17</v>
      </c>
    </row>
    <row r="158" spans="1:8" ht="15">
      <c r="A158" s="7"/>
      <c r="B158" s="7"/>
      <c r="C158" s="15">
        <v>4178</v>
      </c>
      <c r="D158" s="5" t="s">
        <v>145</v>
      </c>
      <c r="E158" s="44">
        <v>3389</v>
      </c>
      <c r="F158" s="53">
        <v>1837</v>
      </c>
      <c r="G158" s="53"/>
      <c r="H158" s="54">
        <f t="shared" si="1"/>
        <v>5226</v>
      </c>
    </row>
    <row r="159" spans="1:8" ht="15">
      <c r="A159" s="7"/>
      <c r="B159" s="7"/>
      <c r="C159" s="15">
        <v>4179</v>
      </c>
      <c r="D159" s="5" t="s">
        <v>146</v>
      </c>
      <c r="E159" s="44">
        <v>3580</v>
      </c>
      <c r="F159" s="53"/>
      <c r="G159" s="53">
        <v>1837</v>
      </c>
      <c r="H159" s="54">
        <f t="shared" si="1"/>
        <v>1743</v>
      </c>
    </row>
    <row r="160" spans="1:8" ht="15">
      <c r="A160" s="7"/>
      <c r="B160" s="7"/>
      <c r="C160" s="15">
        <v>4210</v>
      </c>
      <c r="D160" s="5" t="s">
        <v>7</v>
      </c>
      <c r="E160" s="48">
        <v>7947</v>
      </c>
      <c r="F160" s="53">
        <v>300</v>
      </c>
      <c r="G160" s="53">
        <v>178</v>
      </c>
      <c r="H160" s="54">
        <f aca="true" t="shared" si="3" ref="H160:H215">E160+F160-G160</f>
        <v>8069</v>
      </c>
    </row>
    <row r="161" spans="1:8" ht="15">
      <c r="A161" s="7"/>
      <c r="B161" s="7"/>
      <c r="C161" s="15">
        <v>4218</v>
      </c>
      <c r="D161" s="5" t="s">
        <v>147</v>
      </c>
      <c r="E161" s="48">
        <v>2500</v>
      </c>
      <c r="F161" s="53">
        <v>980</v>
      </c>
      <c r="G161" s="53"/>
      <c r="H161" s="54">
        <f t="shared" si="3"/>
        <v>3480</v>
      </c>
    </row>
    <row r="162" spans="1:8" ht="15">
      <c r="A162" s="7"/>
      <c r="B162" s="7"/>
      <c r="C162" s="15">
        <v>4219</v>
      </c>
      <c r="D162" s="5" t="s">
        <v>147</v>
      </c>
      <c r="E162" s="48">
        <v>2140</v>
      </c>
      <c r="F162" s="53"/>
      <c r="G162" s="53">
        <v>980</v>
      </c>
      <c r="H162" s="54">
        <f t="shared" si="3"/>
        <v>1160</v>
      </c>
    </row>
    <row r="163" spans="1:8" ht="15">
      <c r="A163" s="7"/>
      <c r="B163" s="7"/>
      <c r="C163" s="15">
        <v>4243</v>
      </c>
      <c r="D163" s="5" t="s">
        <v>116</v>
      </c>
      <c r="E163" s="48">
        <v>3683</v>
      </c>
      <c r="F163" s="53"/>
      <c r="G163" s="53"/>
      <c r="H163" s="54">
        <f t="shared" si="3"/>
        <v>3683</v>
      </c>
    </row>
    <row r="164" spans="1:8" ht="15">
      <c r="A164" s="7"/>
      <c r="B164" s="7"/>
      <c r="C164" s="15">
        <v>4248</v>
      </c>
      <c r="D164" s="5" t="s">
        <v>148</v>
      </c>
      <c r="E164" s="48">
        <v>9650</v>
      </c>
      <c r="F164" s="53"/>
      <c r="G164" s="53">
        <v>2412</v>
      </c>
      <c r="H164" s="54">
        <f t="shared" si="3"/>
        <v>7238</v>
      </c>
    </row>
    <row r="165" spans="1:8" ht="15">
      <c r="A165" s="7"/>
      <c r="B165" s="7"/>
      <c r="C165" s="15">
        <v>4249</v>
      </c>
      <c r="D165" s="5" t="s">
        <v>148</v>
      </c>
      <c r="E165" s="48">
        <v>0</v>
      </c>
      <c r="F165" s="53">
        <v>2412</v>
      </c>
      <c r="G165" s="53"/>
      <c r="H165" s="54">
        <f t="shared" si="3"/>
        <v>2412</v>
      </c>
    </row>
    <row r="166" spans="1:8" ht="15">
      <c r="A166" s="7"/>
      <c r="B166" s="7"/>
      <c r="C166" s="15">
        <v>4260</v>
      </c>
      <c r="D166" s="5" t="s">
        <v>20</v>
      </c>
      <c r="E166" s="44">
        <v>216000</v>
      </c>
      <c r="F166" s="53"/>
      <c r="G166" s="53"/>
      <c r="H166" s="54">
        <f t="shared" si="3"/>
        <v>216000</v>
      </c>
    </row>
    <row r="167" spans="1:8" ht="15">
      <c r="A167" s="7"/>
      <c r="B167" s="7"/>
      <c r="C167" s="15">
        <v>4270</v>
      </c>
      <c r="D167" s="5" t="s">
        <v>45</v>
      </c>
      <c r="E167" s="44">
        <v>160410</v>
      </c>
      <c r="F167" s="53"/>
      <c r="G167" s="53"/>
      <c r="H167" s="54">
        <f t="shared" si="3"/>
        <v>160410</v>
      </c>
    </row>
    <row r="168" spans="1:8" ht="15">
      <c r="A168" s="7"/>
      <c r="B168" s="7"/>
      <c r="C168" s="15">
        <v>4273</v>
      </c>
      <c r="D168" s="5" t="s">
        <v>119</v>
      </c>
      <c r="E168" s="44">
        <v>50090</v>
      </c>
      <c r="F168" s="53"/>
      <c r="G168" s="53"/>
      <c r="H168" s="54">
        <f t="shared" si="3"/>
        <v>50090</v>
      </c>
    </row>
    <row r="169" spans="1:8" ht="15">
      <c r="A169" s="7"/>
      <c r="B169" s="7"/>
      <c r="C169" s="15">
        <v>4280</v>
      </c>
      <c r="D169" s="5" t="s">
        <v>34</v>
      </c>
      <c r="E169" s="44">
        <v>1100</v>
      </c>
      <c r="F169" s="53"/>
      <c r="G169" s="53"/>
      <c r="H169" s="54">
        <f t="shared" si="3"/>
        <v>1100</v>
      </c>
    </row>
    <row r="170" spans="1:8" ht="15">
      <c r="A170" s="7"/>
      <c r="B170" s="7"/>
      <c r="C170" s="15">
        <v>4300</v>
      </c>
      <c r="D170" s="5" t="s">
        <v>39</v>
      </c>
      <c r="E170" s="44">
        <v>34877</v>
      </c>
      <c r="F170" s="53">
        <v>1528</v>
      </c>
      <c r="G170" s="53"/>
      <c r="H170" s="54">
        <f t="shared" si="3"/>
        <v>36405</v>
      </c>
    </row>
    <row r="171" spans="1:8" ht="15">
      <c r="A171" s="7"/>
      <c r="B171" s="7"/>
      <c r="C171" s="15">
        <v>4308</v>
      </c>
      <c r="D171" s="5" t="s">
        <v>149</v>
      </c>
      <c r="E171" s="44">
        <v>1050</v>
      </c>
      <c r="F171" s="53"/>
      <c r="G171" s="53">
        <v>262</v>
      </c>
      <c r="H171" s="54">
        <f t="shared" si="3"/>
        <v>788</v>
      </c>
    </row>
    <row r="172" spans="1:8" ht="15">
      <c r="A172" s="7"/>
      <c r="B172" s="7"/>
      <c r="C172" s="15">
        <v>4309</v>
      </c>
      <c r="D172" s="5" t="s">
        <v>149</v>
      </c>
      <c r="E172" s="44">
        <v>0</v>
      </c>
      <c r="F172" s="53">
        <v>262</v>
      </c>
      <c r="G172" s="53"/>
      <c r="H172" s="54">
        <f t="shared" si="3"/>
        <v>262</v>
      </c>
    </row>
    <row r="173" spans="1:8" ht="15">
      <c r="A173" s="7"/>
      <c r="B173" s="7"/>
      <c r="C173" s="15">
        <v>4410</v>
      </c>
      <c r="D173" s="5" t="s">
        <v>32</v>
      </c>
      <c r="E173" s="44">
        <v>1123</v>
      </c>
      <c r="F173" s="53"/>
      <c r="G173" s="53">
        <v>650</v>
      </c>
      <c r="H173" s="54">
        <f t="shared" si="3"/>
        <v>473</v>
      </c>
    </row>
    <row r="174" spans="1:8" ht="15">
      <c r="A174" s="7"/>
      <c r="B174" s="7"/>
      <c r="C174" s="15">
        <v>4440</v>
      </c>
      <c r="D174" s="5" t="s">
        <v>36</v>
      </c>
      <c r="E174" s="44">
        <v>185787</v>
      </c>
      <c r="F174" s="53"/>
      <c r="G174" s="53"/>
      <c r="H174" s="54">
        <f t="shared" si="3"/>
        <v>185787</v>
      </c>
    </row>
    <row r="175" spans="1:8" ht="15">
      <c r="A175" s="7"/>
      <c r="B175" s="7"/>
      <c r="C175" s="15">
        <v>6050</v>
      </c>
      <c r="D175" s="5" t="s">
        <v>17</v>
      </c>
      <c r="E175" s="46">
        <v>376200</v>
      </c>
      <c r="F175" s="53"/>
      <c r="G175" s="53"/>
      <c r="H175" s="54">
        <f t="shared" si="3"/>
        <v>376200</v>
      </c>
    </row>
    <row r="176" spans="1:8" ht="15">
      <c r="A176" s="7"/>
      <c r="B176" s="7"/>
      <c r="C176" s="15">
        <v>6060</v>
      </c>
      <c r="D176" s="5" t="s">
        <v>37</v>
      </c>
      <c r="E176" s="44">
        <v>0</v>
      </c>
      <c r="F176" s="53"/>
      <c r="G176" s="53"/>
      <c r="H176" s="54">
        <f t="shared" si="3"/>
        <v>0</v>
      </c>
    </row>
    <row r="177" spans="1:8" s="35" customFormat="1" ht="15">
      <c r="A177" s="7"/>
      <c r="B177" s="7">
        <v>80103</v>
      </c>
      <c r="C177" s="7"/>
      <c r="D177" s="4" t="s">
        <v>121</v>
      </c>
      <c r="E177" s="47">
        <f>SUM(E178:E184)</f>
        <v>284353</v>
      </c>
      <c r="F177" s="47">
        <f>SUM(F178:F184)</f>
        <v>0</v>
      </c>
      <c r="G177" s="47">
        <f>SUM(G178:G184)</f>
        <v>0</v>
      </c>
      <c r="H177" s="66">
        <f t="shared" si="3"/>
        <v>284353</v>
      </c>
    </row>
    <row r="178" spans="1:8" ht="15">
      <c r="A178" s="7"/>
      <c r="B178" s="7"/>
      <c r="C178" s="15">
        <v>3020</v>
      </c>
      <c r="D178" s="5" t="s">
        <v>101</v>
      </c>
      <c r="E178" s="44">
        <v>19176</v>
      </c>
      <c r="F178" s="53"/>
      <c r="G178" s="5"/>
      <c r="H178" s="54">
        <f t="shared" si="3"/>
        <v>19176</v>
      </c>
    </row>
    <row r="179" spans="1:8" ht="15">
      <c r="A179" s="7"/>
      <c r="B179" s="7"/>
      <c r="C179" s="15">
        <v>4010</v>
      </c>
      <c r="D179" s="5" t="s">
        <v>27</v>
      </c>
      <c r="E179" s="44">
        <v>188776</v>
      </c>
      <c r="F179" s="53"/>
      <c r="G179" s="5"/>
      <c r="H179" s="54">
        <f t="shared" si="3"/>
        <v>188776</v>
      </c>
    </row>
    <row r="180" spans="1:8" ht="15">
      <c r="A180" s="7"/>
      <c r="B180" s="7"/>
      <c r="C180" s="15">
        <v>4040</v>
      </c>
      <c r="D180" s="5" t="s">
        <v>28</v>
      </c>
      <c r="E180" s="44">
        <v>16219</v>
      </c>
      <c r="F180" s="53"/>
      <c r="G180" s="5"/>
      <c r="H180" s="54">
        <f t="shared" si="3"/>
        <v>16219</v>
      </c>
    </row>
    <row r="181" spans="1:8" ht="15">
      <c r="A181" s="7"/>
      <c r="B181" s="7"/>
      <c r="C181" s="15">
        <v>4110</v>
      </c>
      <c r="D181" s="5" t="s">
        <v>29</v>
      </c>
      <c r="E181" s="44">
        <v>40452</v>
      </c>
      <c r="F181" s="53"/>
      <c r="G181" s="5"/>
      <c r="H181" s="54">
        <f t="shared" si="3"/>
        <v>40452</v>
      </c>
    </row>
    <row r="182" spans="1:8" ht="15">
      <c r="A182" s="7"/>
      <c r="B182" s="7"/>
      <c r="C182" s="15">
        <v>4120</v>
      </c>
      <c r="D182" s="5" t="s">
        <v>30</v>
      </c>
      <c r="E182" s="44">
        <v>5508</v>
      </c>
      <c r="F182" s="53"/>
      <c r="G182" s="5"/>
      <c r="H182" s="54">
        <f t="shared" si="3"/>
        <v>5508</v>
      </c>
    </row>
    <row r="183" spans="1:8" ht="15">
      <c r="A183" s="7"/>
      <c r="B183" s="7"/>
      <c r="C183" s="15">
        <v>4210</v>
      </c>
      <c r="D183" s="5" t="s">
        <v>7</v>
      </c>
      <c r="E183" s="44">
        <v>600</v>
      </c>
      <c r="F183" s="53"/>
      <c r="G183" s="53"/>
      <c r="H183" s="54">
        <f t="shared" si="3"/>
        <v>600</v>
      </c>
    </row>
    <row r="184" spans="1:8" ht="15">
      <c r="A184" s="7"/>
      <c r="B184" s="7"/>
      <c r="C184" s="15">
        <v>4440</v>
      </c>
      <c r="D184" s="5" t="s">
        <v>36</v>
      </c>
      <c r="E184" s="44">
        <v>13622</v>
      </c>
      <c r="F184" s="53"/>
      <c r="G184" s="53"/>
      <c r="H184" s="54">
        <f t="shared" si="3"/>
        <v>13622</v>
      </c>
    </row>
    <row r="185" spans="1:8" s="35" customFormat="1" ht="15">
      <c r="A185" s="7"/>
      <c r="B185" s="7">
        <v>80104</v>
      </c>
      <c r="C185" s="7"/>
      <c r="D185" s="4" t="s">
        <v>120</v>
      </c>
      <c r="E185" s="42">
        <f>E186</f>
        <v>9112</v>
      </c>
      <c r="F185" s="42">
        <f>F186</f>
        <v>0</v>
      </c>
      <c r="G185" s="42">
        <f>G186</f>
        <v>0</v>
      </c>
      <c r="H185" s="66">
        <f t="shared" si="3"/>
        <v>9112</v>
      </c>
    </row>
    <row r="186" spans="1:8" ht="42.75">
      <c r="A186" s="15"/>
      <c r="B186" s="15"/>
      <c r="C186" s="15">
        <v>2900</v>
      </c>
      <c r="D186" s="78" t="s">
        <v>141</v>
      </c>
      <c r="E186" s="46">
        <v>9112</v>
      </c>
      <c r="F186" s="46"/>
      <c r="G186" s="46"/>
      <c r="H186" s="54">
        <f t="shared" si="3"/>
        <v>9112</v>
      </c>
    </row>
    <row r="187" spans="1:8" s="35" customFormat="1" ht="15">
      <c r="A187" s="7"/>
      <c r="B187" s="7">
        <v>80110</v>
      </c>
      <c r="C187" s="7"/>
      <c r="D187" s="4" t="s">
        <v>46</v>
      </c>
      <c r="E187" s="42">
        <f>SUM(E188:E216)</f>
        <v>1577559</v>
      </c>
      <c r="F187" s="42">
        <f>SUM(F188:F216)</f>
        <v>23282</v>
      </c>
      <c r="G187" s="42">
        <f>SUM(G188:G216)</f>
        <v>18831</v>
      </c>
      <c r="H187" s="66">
        <f t="shared" si="3"/>
        <v>1582010</v>
      </c>
    </row>
    <row r="188" spans="1:8" ht="15">
      <c r="A188" s="7"/>
      <c r="B188" s="7"/>
      <c r="C188" s="15">
        <v>3020</v>
      </c>
      <c r="D188" s="5" t="s">
        <v>101</v>
      </c>
      <c r="E188" s="44">
        <v>87712</v>
      </c>
      <c r="F188" s="5"/>
      <c r="G188" s="53"/>
      <c r="H188" s="54">
        <f t="shared" si="3"/>
        <v>87712</v>
      </c>
    </row>
    <row r="189" spans="1:8" ht="15">
      <c r="A189" s="7"/>
      <c r="B189" s="7"/>
      <c r="C189" s="15">
        <v>4010</v>
      </c>
      <c r="D189" s="5" t="s">
        <v>27</v>
      </c>
      <c r="E189" s="44">
        <v>897138</v>
      </c>
      <c r="F189" s="53">
        <v>10451</v>
      </c>
      <c r="G189" s="53">
        <v>6000</v>
      </c>
      <c r="H189" s="54">
        <f t="shared" si="3"/>
        <v>901589</v>
      </c>
    </row>
    <row r="190" spans="1:8" ht="15">
      <c r="A190" s="7"/>
      <c r="B190" s="7"/>
      <c r="C190" s="15">
        <v>4040</v>
      </c>
      <c r="D190" s="5" t="s">
        <v>28</v>
      </c>
      <c r="E190" s="44">
        <v>67741</v>
      </c>
      <c r="F190" s="53"/>
      <c r="G190" s="53"/>
      <c r="H190" s="54">
        <f t="shared" si="3"/>
        <v>67741</v>
      </c>
    </row>
    <row r="191" spans="1:8" ht="15">
      <c r="A191" s="7"/>
      <c r="B191" s="7"/>
      <c r="C191" s="15">
        <v>4110</v>
      </c>
      <c r="D191" s="5" t="s">
        <v>29</v>
      </c>
      <c r="E191" s="44">
        <v>188940</v>
      </c>
      <c r="F191" s="53"/>
      <c r="G191" s="5"/>
      <c r="H191" s="54">
        <f t="shared" si="3"/>
        <v>188940</v>
      </c>
    </row>
    <row r="192" spans="1:8" ht="15">
      <c r="A192" s="7"/>
      <c r="B192" s="7"/>
      <c r="C192" s="15">
        <v>4118</v>
      </c>
      <c r="D192" s="5" t="s">
        <v>144</v>
      </c>
      <c r="E192" s="44">
        <v>1845</v>
      </c>
      <c r="F192" s="53"/>
      <c r="G192" s="53">
        <v>460</v>
      </c>
      <c r="H192" s="54">
        <f t="shared" si="3"/>
        <v>1385</v>
      </c>
    </row>
    <row r="193" spans="1:8" ht="15">
      <c r="A193" s="7"/>
      <c r="B193" s="7"/>
      <c r="C193" s="15">
        <v>4119</v>
      </c>
      <c r="D193" s="5" t="s">
        <v>144</v>
      </c>
      <c r="E193" s="44">
        <v>0</v>
      </c>
      <c r="F193" s="53">
        <v>460</v>
      </c>
      <c r="G193" s="5"/>
      <c r="H193" s="54">
        <f t="shared" si="3"/>
        <v>460</v>
      </c>
    </row>
    <row r="194" spans="1:8" ht="15">
      <c r="A194" s="7"/>
      <c r="B194" s="7"/>
      <c r="C194" s="15">
        <v>4120</v>
      </c>
      <c r="D194" s="5" t="s">
        <v>30</v>
      </c>
      <c r="E194" s="44">
        <v>25841</v>
      </c>
      <c r="F194" s="53"/>
      <c r="G194" s="5"/>
      <c r="H194" s="54">
        <f t="shared" si="3"/>
        <v>25841</v>
      </c>
    </row>
    <row r="195" spans="1:8" ht="15">
      <c r="A195" s="7"/>
      <c r="B195" s="7"/>
      <c r="C195" s="15">
        <v>4128</v>
      </c>
      <c r="D195" s="5" t="s">
        <v>150</v>
      </c>
      <c r="E195" s="44">
        <v>252</v>
      </c>
      <c r="F195" s="53"/>
      <c r="G195" s="53">
        <v>63</v>
      </c>
      <c r="H195" s="54">
        <f t="shared" si="3"/>
        <v>189</v>
      </c>
    </row>
    <row r="196" spans="1:8" ht="15">
      <c r="A196" s="7"/>
      <c r="B196" s="7"/>
      <c r="C196" s="15">
        <v>4129</v>
      </c>
      <c r="D196" s="5" t="s">
        <v>150</v>
      </c>
      <c r="E196" s="44">
        <v>0</v>
      </c>
      <c r="F196" s="53">
        <v>63</v>
      </c>
      <c r="G196" s="53"/>
      <c r="H196" s="54">
        <f t="shared" si="3"/>
        <v>63</v>
      </c>
    </row>
    <row r="197" spans="1:8" ht="15">
      <c r="A197" s="7"/>
      <c r="B197" s="7"/>
      <c r="C197" s="15">
        <v>4178</v>
      </c>
      <c r="D197" s="5" t="s">
        <v>145</v>
      </c>
      <c r="E197" s="44">
        <v>9083</v>
      </c>
      <c r="F197" s="53">
        <v>2843</v>
      </c>
      <c r="G197" s="5"/>
      <c r="H197" s="54">
        <f t="shared" si="3"/>
        <v>11926</v>
      </c>
    </row>
    <row r="198" spans="1:8" ht="15">
      <c r="A198" s="7"/>
      <c r="B198" s="7"/>
      <c r="C198" s="15">
        <v>4179</v>
      </c>
      <c r="D198" s="5" t="s">
        <v>145</v>
      </c>
      <c r="E198" s="44">
        <v>6820</v>
      </c>
      <c r="F198" s="53"/>
      <c r="G198" s="53">
        <v>2843</v>
      </c>
      <c r="H198" s="54">
        <f t="shared" si="3"/>
        <v>3977</v>
      </c>
    </row>
    <row r="199" spans="1:8" ht="15">
      <c r="A199" s="7"/>
      <c r="B199" s="7"/>
      <c r="C199" s="15">
        <v>4210</v>
      </c>
      <c r="D199" s="5" t="s">
        <v>7</v>
      </c>
      <c r="E199" s="44">
        <v>5027</v>
      </c>
      <c r="F199" s="53"/>
      <c r="G199" s="53">
        <v>151</v>
      </c>
      <c r="H199" s="54">
        <f t="shared" si="3"/>
        <v>4876</v>
      </c>
    </row>
    <row r="200" spans="1:8" ht="15">
      <c r="A200" s="7"/>
      <c r="B200" s="7"/>
      <c r="C200" s="15">
        <v>4210</v>
      </c>
      <c r="D200" s="5" t="s">
        <v>129</v>
      </c>
      <c r="E200" s="44">
        <v>570</v>
      </c>
      <c r="F200" s="53"/>
      <c r="G200" s="5"/>
      <c r="H200" s="54">
        <f t="shared" si="3"/>
        <v>570</v>
      </c>
    </row>
    <row r="201" spans="1:8" ht="15">
      <c r="A201" s="7"/>
      <c r="B201" s="7"/>
      <c r="C201" s="15">
        <v>4218</v>
      </c>
      <c r="D201" s="5" t="s">
        <v>147</v>
      </c>
      <c r="E201" s="44">
        <v>560</v>
      </c>
      <c r="F201" s="53">
        <v>3325</v>
      </c>
      <c r="G201" s="5"/>
      <c r="H201" s="54">
        <f t="shared" si="3"/>
        <v>3885</v>
      </c>
    </row>
    <row r="202" spans="1:8" ht="15">
      <c r="A202" s="7"/>
      <c r="B202" s="7"/>
      <c r="C202" s="15">
        <v>4219</v>
      </c>
      <c r="D202" s="5" t="s">
        <v>151</v>
      </c>
      <c r="E202" s="44">
        <v>4620</v>
      </c>
      <c r="F202" s="53"/>
      <c r="G202" s="53">
        <v>3325</v>
      </c>
      <c r="H202" s="54">
        <f t="shared" si="3"/>
        <v>1295</v>
      </c>
    </row>
    <row r="203" spans="1:8" ht="15">
      <c r="A203" s="7"/>
      <c r="B203" s="7"/>
      <c r="C203" s="15">
        <v>4243</v>
      </c>
      <c r="D203" s="5" t="s">
        <v>116</v>
      </c>
      <c r="E203" s="44">
        <v>9698</v>
      </c>
      <c r="F203" s="53"/>
      <c r="G203" s="5"/>
      <c r="H203" s="54">
        <f t="shared" si="3"/>
        <v>9698</v>
      </c>
    </row>
    <row r="204" spans="1:8" ht="15">
      <c r="A204" s="7"/>
      <c r="B204" s="7"/>
      <c r="C204" s="15">
        <v>4248</v>
      </c>
      <c r="D204" s="5" t="s">
        <v>148</v>
      </c>
      <c r="E204" s="44">
        <v>17680</v>
      </c>
      <c r="F204" s="53"/>
      <c r="G204" s="53">
        <v>4420</v>
      </c>
      <c r="H204" s="54">
        <f t="shared" si="3"/>
        <v>13260</v>
      </c>
    </row>
    <row r="205" spans="1:8" ht="15">
      <c r="A205" s="7"/>
      <c r="B205" s="7"/>
      <c r="C205" s="15">
        <v>4249</v>
      </c>
      <c r="D205" s="5" t="s">
        <v>148</v>
      </c>
      <c r="E205" s="44">
        <v>0</v>
      </c>
      <c r="F205" s="53">
        <v>4420</v>
      </c>
      <c r="G205" s="5"/>
      <c r="H205" s="54">
        <f t="shared" si="3"/>
        <v>4420</v>
      </c>
    </row>
    <row r="206" spans="1:8" ht="15">
      <c r="A206" s="7"/>
      <c r="B206" s="7"/>
      <c r="C206" s="15">
        <v>4280</v>
      </c>
      <c r="D206" s="5" t="s">
        <v>34</v>
      </c>
      <c r="E206" s="44">
        <v>1000</v>
      </c>
      <c r="F206" s="5"/>
      <c r="G206" s="53">
        <v>166</v>
      </c>
      <c r="H206" s="54">
        <f t="shared" si="3"/>
        <v>834</v>
      </c>
    </row>
    <row r="207" spans="1:8" ht="15">
      <c r="A207" s="7"/>
      <c r="B207" s="7"/>
      <c r="C207" s="15">
        <v>4300</v>
      </c>
      <c r="D207" s="5" t="s">
        <v>39</v>
      </c>
      <c r="E207" s="44">
        <v>15300</v>
      </c>
      <c r="F207" s="53">
        <v>495</v>
      </c>
      <c r="G207" s="53"/>
      <c r="H207" s="54">
        <f t="shared" si="3"/>
        <v>15795</v>
      </c>
    </row>
    <row r="208" spans="1:8" ht="15">
      <c r="A208" s="7"/>
      <c r="B208" s="7"/>
      <c r="C208" s="15">
        <v>4300</v>
      </c>
      <c r="D208" s="5" t="s">
        <v>126</v>
      </c>
      <c r="E208" s="44">
        <v>3430</v>
      </c>
      <c r="F208" s="53"/>
      <c r="G208" s="53"/>
      <c r="H208" s="54">
        <f t="shared" si="3"/>
        <v>3430</v>
      </c>
    </row>
    <row r="209" spans="1:8" ht="15">
      <c r="A209" s="7"/>
      <c r="B209" s="7"/>
      <c r="C209" s="15">
        <v>4305</v>
      </c>
      <c r="D209" s="5" t="s">
        <v>123</v>
      </c>
      <c r="E209" s="44">
        <v>5034</v>
      </c>
      <c r="F209" s="53"/>
      <c r="G209" s="53"/>
      <c r="H209" s="54">
        <f t="shared" si="3"/>
        <v>5034</v>
      </c>
    </row>
    <row r="210" spans="1:8" ht="15">
      <c r="A210" s="7"/>
      <c r="B210" s="7"/>
      <c r="C210" s="15">
        <v>4308</v>
      </c>
      <c r="D210" s="5" t="s">
        <v>149</v>
      </c>
      <c r="E210" s="44">
        <v>4200</v>
      </c>
      <c r="F210" s="53"/>
      <c r="G210" s="53">
        <v>1050</v>
      </c>
      <c r="H210" s="54">
        <f t="shared" si="3"/>
        <v>3150</v>
      </c>
    </row>
    <row r="211" spans="1:8" ht="15">
      <c r="A211" s="7"/>
      <c r="B211" s="7"/>
      <c r="C211" s="15">
        <v>4309</v>
      </c>
      <c r="D211" s="5" t="s">
        <v>149</v>
      </c>
      <c r="E211" s="44">
        <v>0</v>
      </c>
      <c r="F211" s="53">
        <v>1050</v>
      </c>
      <c r="G211" s="53"/>
      <c r="H211" s="54">
        <f t="shared" si="3"/>
        <v>1050</v>
      </c>
    </row>
    <row r="212" spans="1:8" ht="15">
      <c r="A212" s="7"/>
      <c r="B212" s="7"/>
      <c r="C212" s="15">
        <v>4410</v>
      </c>
      <c r="D212" s="5" t="s">
        <v>32</v>
      </c>
      <c r="E212" s="44">
        <v>600</v>
      </c>
      <c r="F212" s="5"/>
      <c r="G212" s="53">
        <v>178</v>
      </c>
      <c r="H212" s="54">
        <f t="shared" si="3"/>
        <v>422</v>
      </c>
    </row>
    <row r="213" spans="1:8" ht="15">
      <c r="A213" s="7"/>
      <c r="B213" s="7"/>
      <c r="C213" s="15">
        <v>4418</v>
      </c>
      <c r="D213" s="5" t="s">
        <v>152</v>
      </c>
      <c r="E213" s="44">
        <v>700</v>
      </c>
      <c r="F213" s="53"/>
      <c r="G213" s="53">
        <v>175</v>
      </c>
      <c r="H213" s="54">
        <f t="shared" si="3"/>
        <v>525</v>
      </c>
    </row>
    <row r="214" spans="1:8" ht="15">
      <c r="A214" s="7"/>
      <c r="B214" s="7"/>
      <c r="C214" s="15">
        <v>4419</v>
      </c>
      <c r="D214" s="5" t="s">
        <v>152</v>
      </c>
      <c r="E214" s="44">
        <v>0</v>
      </c>
      <c r="F214" s="53">
        <v>175</v>
      </c>
      <c r="G214" s="53"/>
      <c r="H214" s="54">
        <f t="shared" si="3"/>
        <v>175</v>
      </c>
    </row>
    <row r="215" spans="1:8" ht="15">
      <c r="A215" s="7"/>
      <c r="B215" s="7"/>
      <c r="C215" s="15">
        <v>4440</v>
      </c>
      <c r="D215" s="5" t="s">
        <v>36</v>
      </c>
      <c r="E215" s="44">
        <v>66768</v>
      </c>
      <c r="F215" s="53"/>
      <c r="G215" s="5"/>
      <c r="H215" s="54">
        <f t="shared" si="3"/>
        <v>66768</v>
      </c>
    </row>
    <row r="216" spans="1:8" ht="15">
      <c r="A216" s="7"/>
      <c r="B216" s="7"/>
      <c r="C216" s="15">
        <v>6050</v>
      </c>
      <c r="D216" s="5" t="s">
        <v>17</v>
      </c>
      <c r="E216" s="44">
        <v>157000</v>
      </c>
      <c r="F216" s="5"/>
      <c r="G216" s="53"/>
      <c r="H216" s="54">
        <f aca="true" t="shared" si="4" ref="H216:H254">E216+F216-G216</f>
        <v>157000</v>
      </c>
    </row>
    <row r="217" spans="1:8" s="35" customFormat="1" ht="15">
      <c r="A217" s="7"/>
      <c r="B217" s="7">
        <v>80113</v>
      </c>
      <c r="C217" s="7"/>
      <c r="D217" s="4" t="s">
        <v>47</v>
      </c>
      <c r="E217" s="42">
        <f>SUM(E218:E226)</f>
        <v>155185</v>
      </c>
      <c r="F217" s="42">
        <f>SUM(F218:F226)</f>
        <v>6400</v>
      </c>
      <c r="G217" s="42">
        <f>SUM(G218:G226)</f>
        <v>0</v>
      </c>
      <c r="H217" s="66">
        <f t="shared" si="4"/>
        <v>161585</v>
      </c>
    </row>
    <row r="218" spans="1:8" ht="15">
      <c r="A218" s="7"/>
      <c r="B218" s="7"/>
      <c r="C218" s="15">
        <v>3020</v>
      </c>
      <c r="D218" s="5" t="s">
        <v>101</v>
      </c>
      <c r="E218" s="44">
        <v>373</v>
      </c>
      <c r="F218" s="5"/>
      <c r="G218" s="53"/>
      <c r="H218" s="54">
        <f t="shared" si="4"/>
        <v>373</v>
      </c>
    </row>
    <row r="219" spans="1:8" ht="15">
      <c r="A219" s="7"/>
      <c r="B219" s="7"/>
      <c r="C219" s="15">
        <v>4010</v>
      </c>
      <c r="D219" s="5" t="s">
        <v>27</v>
      </c>
      <c r="E219" s="44">
        <v>63906</v>
      </c>
      <c r="F219" s="53"/>
      <c r="G219" s="53"/>
      <c r="H219" s="54">
        <f t="shared" si="4"/>
        <v>63906</v>
      </c>
    </row>
    <row r="220" spans="1:8" ht="15">
      <c r="A220" s="7"/>
      <c r="B220" s="7"/>
      <c r="C220" s="15">
        <v>4040</v>
      </c>
      <c r="D220" s="5" t="s">
        <v>28</v>
      </c>
      <c r="E220" s="44">
        <v>4684</v>
      </c>
      <c r="F220" s="53"/>
      <c r="G220" s="53"/>
      <c r="H220" s="54">
        <f t="shared" si="4"/>
        <v>4684</v>
      </c>
    </row>
    <row r="221" spans="1:8" ht="15">
      <c r="A221" s="7"/>
      <c r="B221" s="7"/>
      <c r="C221" s="15">
        <v>4110</v>
      </c>
      <c r="D221" s="5" t="s">
        <v>29</v>
      </c>
      <c r="E221" s="44">
        <v>12060</v>
      </c>
      <c r="F221" s="5"/>
      <c r="G221" s="5"/>
      <c r="H221" s="54">
        <f t="shared" si="4"/>
        <v>12060</v>
      </c>
    </row>
    <row r="222" spans="1:8" ht="15">
      <c r="A222" s="7"/>
      <c r="B222" s="7"/>
      <c r="C222" s="15">
        <v>4120</v>
      </c>
      <c r="D222" s="5" t="s">
        <v>30</v>
      </c>
      <c r="E222" s="44">
        <v>1650</v>
      </c>
      <c r="F222" s="5"/>
      <c r="G222" s="5"/>
      <c r="H222" s="54">
        <f t="shared" si="4"/>
        <v>1650</v>
      </c>
    </row>
    <row r="223" spans="1:8" ht="15">
      <c r="A223" s="7"/>
      <c r="B223" s="7"/>
      <c r="C223" s="15">
        <v>4210</v>
      </c>
      <c r="D223" s="5" t="s">
        <v>7</v>
      </c>
      <c r="E223" s="44">
        <v>40946</v>
      </c>
      <c r="F223" s="53">
        <v>6000</v>
      </c>
      <c r="G223" s="53"/>
      <c r="H223" s="54">
        <f t="shared" si="4"/>
        <v>46946</v>
      </c>
    </row>
    <row r="224" spans="1:8" ht="15">
      <c r="A224" s="7"/>
      <c r="B224" s="7"/>
      <c r="C224" s="15">
        <v>4300</v>
      </c>
      <c r="D224" s="5" t="s">
        <v>39</v>
      </c>
      <c r="E224" s="44">
        <v>24500</v>
      </c>
      <c r="F224" s="53">
        <v>400</v>
      </c>
      <c r="G224" s="5"/>
      <c r="H224" s="54">
        <f t="shared" si="4"/>
        <v>24900</v>
      </c>
    </row>
    <row r="225" spans="1:8" ht="15">
      <c r="A225" s="7"/>
      <c r="B225" s="7"/>
      <c r="C225" s="15">
        <v>4430</v>
      </c>
      <c r="D225" s="5" t="s">
        <v>21</v>
      </c>
      <c r="E225" s="44">
        <v>4500</v>
      </c>
      <c r="F225" s="5"/>
      <c r="G225" s="5"/>
      <c r="H225" s="54">
        <f t="shared" si="4"/>
        <v>4500</v>
      </c>
    </row>
    <row r="226" spans="1:8" ht="15">
      <c r="A226" s="7"/>
      <c r="B226" s="7"/>
      <c r="C226" s="15">
        <v>4440</v>
      </c>
      <c r="D226" s="5" t="s">
        <v>36</v>
      </c>
      <c r="E226" s="44">
        <v>2566</v>
      </c>
      <c r="F226" s="53"/>
      <c r="G226" s="5"/>
      <c r="H226" s="54">
        <f t="shared" si="4"/>
        <v>2566</v>
      </c>
    </row>
    <row r="227" spans="1:8" s="35" customFormat="1" ht="15">
      <c r="A227" s="7"/>
      <c r="B227" s="7">
        <v>80114</v>
      </c>
      <c r="C227" s="7"/>
      <c r="D227" s="4" t="s">
        <v>125</v>
      </c>
      <c r="E227" s="42">
        <f>SUM(E228:E236)</f>
        <v>272010</v>
      </c>
      <c r="F227" s="42">
        <f>SUM(F228:F236)</f>
        <v>2500</v>
      </c>
      <c r="G227" s="42">
        <f>SUM(G228:G236)</f>
        <v>2900</v>
      </c>
      <c r="H227" s="66">
        <f t="shared" si="4"/>
        <v>271610</v>
      </c>
    </row>
    <row r="228" spans="1:8" ht="15">
      <c r="A228" s="7"/>
      <c r="B228" s="7"/>
      <c r="C228" s="15">
        <v>3020</v>
      </c>
      <c r="D228" s="5" t="s">
        <v>101</v>
      </c>
      <c r="E228" s="44">
        <v>700</v>
      </c>
      <c r="F228" s="5"/>
      <c r="G228" s="5"/>
      <c r="H228" s="54">
        <f t="shared" si="4"/>
        <v>700</v>
      </c>
    </row>
    <row r="229" spans="1:8" ht="15">
      <c r="A229" s="7"/>
      <c r="B229" s="7"/>
      <c r="C229" s="15">
        <v>4010</v>
      </c>
      <c r="D229" s="5" t="s">
        <v>27</v>
      </c>
      <c r="E229" s="44">
        <v>191433</v>
      </c>
      <c r="F229" s="53">
        <v>2500</v>
      </c>
      <c r="G229" s="77"/>
      <c r="H229" s="54">
        <f t="shared" si="4"/>
        <v>193933</v>
      </c>
    </row>
    <row r="230" spans="1:8" ht="15">
      <c r="A230" s="7"/>
      <c r="B230" s="7"/>
      <c r="C230" s="15">
        <v>4040</v>
      </c>
      <c r="D230" s="5" t="s">
        <v>28</v>
      </c>
      <c r="E230" s="44">
        <v>15177</v>
      </c>
      <c r="F230" s="77"/>
      <c r="G230" s="77"/>
      <c r="H230" s="54">
        <f t="shared" si="4"/>
        <v>15177</v>
      </c>
    </row>
    <row r="231" spans="1:8" ht="15">
      <c r="A231" s="7"/>
      <c r="B231" s="7"/>
      <c r="C231" s="15">
        <v>4110</v>
      </c>
      <c r="D231" s="5" t="s">
        <v>29</v>
      </c>
      <c r="E231" s="44">
        <v>36810</v>
      </c>
      <c r="F231" s="53"/>
      <c r="G231" s="53">
        <v>2500</v>
      </c>
      <c r="H231" s="54">
        <f t="shared" si="4"/>
        <v>34310</v>
      </c>
    </row>
    <row r="232" spans="1:8" ht="15">
      <c r="A232" s="7"/>
      <c r="B232" s="7"/>
      <c r="C232" s="15">
        <v>4120</v>
      </c>
      <c r="D232" s="5" t="s">
        <v>30</v>
      </c>
      <c r="E232" s="44">
        <v>5020</v>
      </c>
      <c r="F232" s="53"/>
      <c r="G232" s="53"/>
      <c r="H232" s="54">
        <f t="shared" si="4"/>
        <v>5020</v>
      </c>
    </row>
    <row r="233" spans="1:8" ht="15">
      <c r="A233" s="7"/>
      <c r="B233" s="7"/>
      <c r="C233" s="15">
        <v>4210</v>
      </c>
      <c r="D233" s="5" t="s">
        <v>7</v>
      </c>
      <c r="E233" s="44">
        <v>7400</v>
      </c>
      <c r="F233" s="53"/>
      <c r="G233" s="53"/>
      <c r="H233" s="54">
        <f t="shared" si="4"/>
        <v>7400</v>
      </c>
    </row>
    <row r="234" spans="1:8" ht="15">
      <c r="A234" s="7"/>
      <c r="B234" s="7"/>
      <c r="C234" s="15">
        <v>4300</v>
      </c>
      <c r="D234" s="5" t="s">
        <v>39</v>
      </c>
      <c r="E234" s="44">
        <v>9000</v>
      </c>
      <c r="F234" s="53"/>
      <c r="G234" s="53"/>
      <c r="H234" s="54">
        <f t="shared" si="4"/>
        <v>9000</v>
      </c>
    </row>
    <row r="235" spans="1:8" ht="15">
      <c r="A235" s="7"/>
      <c r="B235" s="7"/>
      <c r="C235" s="15">
        <v>4410</v>
      </c>
      <c r="D235" s="5" t="s">
        <v>32</v>
      </c>
      <c r="E235" s="44">
        <v>1337</v>
      </c>
      <c r="F235" s="5"/>
      <c r="G235" s="53">
        <v>400</v>
      </c>
      <c r="H235" s="54">
        <f t="shared" si="4"/>
        <v>937</v>
      </c>
    </row>
    <row r="236" spans="1:8" ht="15">
      <c r="A236" s="7"/>
      <c r="B236" s="7"/>
      <c r="C236" s="15">
        <v>4440</v>
      </c>
      <c r="D236" s="5" t="s">
        <v>36</v>
      </c>
      <c r="E236" s="44">
        <v>5133</v>
      </c>
      <c r="F236" s="53"/>
      <c r="G236" s="5"/>
      <c r="H236" s="54">
        <f t="shared" si="4"/>
        <v>5133</v>
      </c>
    </row>
    <row r="237" spans="1:8" s="35" customFormat="1" ht="15">
      <c r="A237" s="7"/>
      <c r="B237" s="7">
        <v>80146</v>
      </c>
      <c r="C237" s="7"/>
      <c r="D237" s="4" t="s">
        <v>77</v>
      </c>
      <c r="E237" s="42">
        <f>E238+E239+E240</f>
        <v>33995</v>
      </c>
      <c r="F237" s="42">
        <f>F238+F239+F240</f>
        <v>0</v>
      </c>
      <c r="G237" s="42">
        <f>G238+G239+G240</f>
        <v>0</v>
      </c>
      <c r="H237" s="66">
        <f t="shared" si="4"/>
        <v>33995</v>
      </c>
    </row>
    <row r="238" spans="1:8" s="35" customFormat="1" ht="15">
      <c r="A238" s="7"/>
      <c r="B238" s="7"/>
      <c r="C238" s="15">
        <v>4210</v>
      </c>
      <c r="D238" s="5" t="s">
        <v>7</v>
      </c>
      <c r="E238" s="46">
        <v>2600</v>
      </c>
      <c r="F238" s="46"/>
      <c r="G238" s="46"/>
      <c r="H238" s="54">
        <f t="shared" si="4"/>
        <v>2600</v>
      </c>
    </row>
    <row r="239" spans="1:8" ht="15">
      <c r="A239" s="7"/>
      <c r="B239" s="7"/>
      <c r="C239" s="15">
        <v>4300</v>
      </c>
      <c r="D239" s="5" t="s">
        <v>39</v>
      </c>
      <c r="E239" s="44">
        <v>27025</v>
      </c>
      <c r="F239" s="5"/>
      <c r="G239" s="53"/>
      <c r="H239" s="54">
        <f t="shared" si="4"/>
        <v>27025</v>
      </c>
    </row>
    <row r="240" spans="1:8" ht="15">
      <c r="A240" s="7"/>
      <c r="B240" s="7"/>
      <c r="C240" s="15">
        <v>4410</v>
      </c>
      <c r="D240" s="5" t="s">
        <v>32</v>
      </c>
      <c r="E240" s="44">
        <v>4370</v>
      </c>
      <c r="F240" s="53"/>
      <c r="G240" s="53"/>
      <c r="H240" s="54">
        <f t="shared" si="4"/>
        <v>4370</v>
      </c>
    </row>
    <row r="241" spans="1:8" s="35" customFormat="1" ht="15">
      <c r="A241" s="7"/>
      <c r="B241" s="7">
        <v>80195</v>
      </c>
      <c r="C241" s="7"/>
      <c r="D241" s="4" t="s">
        <v>5</v>
      </c>
      <c r="E241" s="47">
        <f>E242</f>
        <v>300</v>
      </c>
      <c r="F241" s="47">
        <f>F242</f>
        <v>300</v>
      </c>
      <c r="G241" s="47">
        <f>G242</f>
        <v>0</v>
      </c>
      <c r="H241" s="66">
        <f t="shared" si="4"/>
        <v>600</v>
      </c>
    </row>
    <row r="242" spans="1:8" ht="15">
      <c r="A242" s="7"/>
      <c r="B242" s="7"/>
      <c r="C242" s="15">
        <v>4170</v>
      </c>
      <c r="D242" s="5" t="s">
        <v>115</v>
      </c>
      <c r="E242" s="44">
        <v>300</v>
      </c>
      <c r="F242" s="53">
        <v>300</v>
      </c>
      <c r="G242" s="53"/>
      <c r="H242" s="54">
        <f t="shared" si="4"/>
        <v>600</v>
      </c>
    </row>
    <row r="243" spans="1:8" s="34" customFormat="1" ht="15">
      <c r="A243" s="8">
        <v>851</v>
      </c>
      <c r="B243" s="8"/>
      <c r="C243" s="8"/>
      <c r="D243" s="2" t="s">
        <v>48</v>
      </c>
      <c r="E243" s="40">
        <f>E244+E246</f>
        <v>351222</v>
      </c>
      <c r="F243" s="40">
        <f>F244+F246</f>
        <v>0</v>
      </c>
      <c r="G243" s="40">
        <f>G244+G246</f>
        <v>0</v>
      </c>
      <c r="H243" s="65">
        <f t="shared" si="4"/>
        <v>351222</v>
      </c>
    </row>
    <row r="244" spans="1:8" s="37" customFormat="1" ht="15">
      <c r="A244" s="14"/>
      <c r="B244" s="14">
        <v>85121</v>
      </c>
      <c r="C244" s="14"/>
      <c r="D244" s="28" t="s">
        <v>114</v>
      </c>
      <c r="E244" s="47">
        <f>E245</f>
        <v>269922</v>
      </c>
      <c r="F244" s="47">
        <f>F245</f>
        <v>0</v>
      </c>
      <c r="G244" s="47">
        <f>G245</f>
        <v>0</v>
      </c>
      <c r="H244" s="66">
        <f t="shared" si="4"/>
        <v>269922</v>
      </c>
    </row>
    <row r="245" spans="1:8" s="38" customFormat="1" ht="14.25">
      <c r="A245" s="17"/>
      <c r="B245" s="17"/>
      <c r="C245" s="17">
        <v>6050</v>
      </c>
      <c r="D245" s="5" t="s">
        <v>17</v>
      </c>
      <c r="E245" s="44">
        <v>269922</v>
      </c>
      <c r="F245" s="44"/>
      <c r="G245" s="44"/>
      <c r="H245" s="54">
        <f t="shared" si="4"/>
        <v>269922</v>
      </c>
    </row>
    <row r="246" spans="1:8" s="35" customFormat="1" ht="15">
      <c r="A246" s="7"/>
      <c r="B246" s="7">
        <v>85154</v>
      </c>
      <c r="C246" s="7"/>
      <c r="D246" s="4" t="s">
        <v>49</v>
      </c>
      <c r="E246" s="42">
        <f>SUM(E247:E253)</f>
        <v>81300</v>
      </c>
      <c r="F246" s="42">
        <f>SUM(F247:F253)</f>
        <v>0</v>
      </c>
      <c r="G246" s="42">
        <f>SUM(G247:G253)</f>
        <v>0</v>
      </c>
      <c r="H246" s="66">
        <f t="shared" si="4"/>
        <v>81300</v>
      </c>
    </row>
    <row r="247" spans="1:8" ht="14.25">
      <c r="A247" s="15"/>
      <c r="B247" s="15"/>
      <c r="C247" s="15">
        <v>4170</v>
      </c>
      <c r="D247" s="5" t="s">
        <v>115</v>
      </c>
      <c r="E247" s="46">
        <v>20000</v>
      </c>
      <c r="F247" s="46"/>
      <c r="G247" s="46"/>
      <c r="H247" s="54">
        <f t="shared" si="4"/>
        <v>20000</v>
      </c>
    </row>
    <row r="248" spans="1:8" ht="15">
      <c r="A248" s="7"/>
      <c r="B248" s="7"/>
      <c r="C248" s="15">
        <v>4210</v>
      </c>
      <c r="D248" s="5" t="s">
        <v>7</v>
      </c>
      <c r="E248" s="44">
        <v>20000</v>
      </c>
      <c r="F248" s="5"/>
      <c r="G248" s="5"/>
      <c r="H248" s="54">
        <f t="shared" si="4"/>
        <v>20000</v>
      </c>
    </row>
    <row r="249" spans="1:8" ht="15">
      <c r="A249" s="7"/>
      <c r="B249" s="7"/>
      <c r="C249" s="15">
        <v>4260</v>
      </c>
      <c r="D249" s="5" t="s">
        <v>20</v>
      </c>
      <c r="E249" s="44">
        <v>7000</v>
      </c>
      <c r="F249" s="5"/>
      <c r="G249" s="5"/>
      <c r="H249" s="54">
        <f t="shared" si="4"/>
        <v>7000</v>
      </c>
    </row>
    <row r="250" spans="1:8" ht="15">
      <c r="A250" s="7"/>
      <c r="B250" s="7"/>
      <c r="C250" s="15">
        <v>4270</v>
      </c>
      <c r="D250" s="5" t="s">
        <v>15</v>
      </c>
      <c r="E250" s="44">
        <v>6000</v>
      </c>
      <c r="F250" s="5"/>
      <c r="G250" s="5"/>
      <c r="H250" s="54">
        <f t="shared" si="4"/>
        <v>6000</v>
      </c>
    </row>
    <row r="251" spans="1:8" ht="15">
      <c r="A251" s="7"/>
      <c r="B251" s="7"/>
      <c r="C251" s="15">
        <v>4300</v>
      </c>
      <c r="D251" s="5" t="s">
        <v>39</v>
      </c>
      <c r="E251" s="44">
        <v>21300</v>
      </c>
      <c r="F251" s="53"/>
      <c r="G251" s="76"/>
      <c r="H251" s="54">
        <f t="shared" si="4"/>
        <v>21300</v>
      </c>
    </row>
    <row r="252" spans="1:8" ht="15">
      <c r="A252" s="7"/>
      <c r="B252" s="7"/>
      <c r="C252" s="15">
        <v>4410</v>
      </c>
      <c r="D252" s="5" t="s">
        <v>32</v>
      </c>
      <c r="E252" s="44">
        <v>1000</v>
      </c>
      <c r="F252" s="5"/>
      <c r="G252" s="5"/>
      <c r="H252" s="54">
        <f t="shared" si="4"/>
        <v>1000</v>
      </c>
    </row>
    <row r="253" spans="1:8" ht="15">
      <c r="A253" s="7"/>
      <c r="B253" s="7"/>
      <c r="C253" s="15">
        <v>6060</v>
      </c>
      <c r="D253" s="5" t="s">
        <v>37</v>
      </c>
      <c r="E253" s="44">
        <v>6000</v>
      </c>
      <c r="F253" s="5"/>
      <c r="G253" s="5"/>
      <c r="H253" s="54">
        <f t="shared" si="4"/>
        <v>6000</v>
      </c>
    </row>
    <row r="254" spans="1:8" s="34" customFormat="1" ht="16.5" customHeight="1">
      <c r="A254" s="8">
        <v>852</v>
      </c>
      <c r="B254" s="8"/>
      <c r="C254" s="8"/>
      <c r="D254" s="2" t="s">
        <v>94</v>
      </c>
      <c r="E254" s="40">
        <f>E255+E264+E267+E272+E274+E287+E292</f>
        <v>2309609</v>
      </c>
      <c r="F254" s="40">
        <f>F255+F264+F267+F272+F274+F287+F292</f>
        <v>259938</v>
      </c>
      <c r="G254" s="40">
        <f>G255+G264+G267+G272+G274+G287+G292</f>
        <v>43458</v>
      </c>
      <c r="H254" s="65">
        <f t="shared" si="4"/>
        <v>2526089</v>
      </c>
    </row>
    <row r="255" spans="1:8" s="37" customFormat="1" ht="31.5" customHeight="1">
      <c r="A255" s="14"/>
      <c r="B255" s="14">
        <v>85212</v>
      </c>
      <c r="C255" s="14"/>
      <c r="D255" s="39" t="s">
        <v>96</v>
      </c>
      <c r="E255" s="74">
        <f>SUM(E256:E263)</f>
        <v>1383300</v>
      </c>
      <c r="F255" s="74">
        <f>SUM(F256:F263)</f>
        <v>256938</v>
      </c>
      <c r="G255" s="74">
        <f>SUM(G256:G263)</f>
        <v>4938</v>
      </c>
      <c r="H255" s="73">
        <f aca="true" t="shared" si="5" ref="H255:H326">E255+F255-G255</f>
        <v>1635300</v>
      </c>
    </row>
    <row r="256" spans="1:8" s="38" customFormat="1" ht="15.75" customHeight="1">
      <c r="A256" s="17"/>
      <c r="B256" s="17"/>
      <c r="C256" s="17">
        <v>3110</v>
      </c>
      <c r="D256" s="49" t="s">
        <v>87</v>
      </c>
      <c r="E256" s="44">
        <v>1315532</v>
      </c>
      <c r="F256" s="54">
        <v>249988</v>
      </c>
      <c r="G256" s="63"/>
      <c r="H256" s="54">
        <f t="shared" si="5"/>
        <v>1565520</v>
      </c>
    </row>
    <row r="257" spans="1:8" s="38" customFormat="1" ht="15.75" customHeight="1">
      <c r="A257" s="17"/>
      <c r="B257" s="17"/>
      <c r="C257" s="17">
        <v>4010</v>
      </c>
      <c r="D257" s="5" t="s">
        <v>27</v>
      </c>
      <c r="E257" s="44">
        <v>19197</v>
      </c>
      <c r="F257" s="54">
        <v>6950</v>
      </c>
      <c r="G257" s="54"/>
      <c r="H257" s="54">
        <f t="shared" si="5"/>
        <v>26147</v>
      </c>
    </row>
    <row r="258" spans="1:8" s="38" customFormat="1" ht="15.75" customHeight="1">
      <c r="A258" s="17"/>
      <c r="B258" s="17"/>
      <c r="C258" s="17">
        <v>4110</v>
      </c>
      <c r="D258" s="5" t="s">
        <v>29</v>
      </c>
      <c r="E258" s="44">
        <v>30794</v>
      </c>
      <c r="F258" s="63"/>
      <c r="G258" s="54">
        <v>4938</v>
      </c>
      <c r="H258" s="54">
        <f t="shared" si="5"/>
        <v>25856</v>
      </c>
    </row>
    <row r="259" spans="1:8" s="38" customFormat="1" ht="15.75" customHeight="1">
      <c r="A259" s="17"/>
      <c r="B259" s="17"/>
      <c r="C259" s="17">
        <v>4120</v>
      </c>
      <c r="D259" s="5" t="s">
        <v>30</v>
      </c>
      <c r="E259" s="44">
        <v>598</v>
      </c>
      <c r="F259" s="63"/>
      <c r="G259" s="63"/>
      <c r="H259" s="54">
        <f t="shared" si="5"/>
        <v>598</v>
      </c>
    </row>
    <row r="260" spans="1:8" s="38" customFormat="1" ht="15.75" customHeight="1">
      <c r="A260" s="17"/>
      <c r="B260" s="17"/>
      <c r="C260" s="17">
        <v>4170</v>
      </c>
      <c r="D260" s="5" t="s">
        <v>115</v>
      </c>
      <c r="E260" s="44">
        <v>1200</v>
      </c>
      <c r="F260" s="54"/>
      <c r="G260" s="63"/>
      <c r="H260" s="54">
        <f t="shared" si="5"/>
        <v>1200</v>
      </c>
    </row>
    <row r="261" spans="1:8" s="38" customFormat="1" ht="15.75" customHeight="1">
      <c r="A261" s="17"/>
      <c r="B261" s="17"/>
      <c r="C261" s="17">
        <v>4210</v>
      </c>
      <c r="D261" s="5" t="s">
        <v>7</v>
      </c>
      <c r="E261" s="44">
        <v>4700</v>
      </c>
      <c r="F261" s="63"/>
      <c r="G261" s="63"/>
      <c r="H261" s="54">
        <f t="shared" si="5"/>
        <v>4700</v>
      </c>
    </row>
    <row r="262" spans="1:8" s="38" customFormat="1" ht="15.75" customHeight="1">
      <c r="A262" s="17"/>
      <c r="B262" s="17"/>
      <c r="C262" s="17">
        <v>4300</v>
      </c>
      <c r="D262" s="5" t="s">
        <v>8</v>
      </c>
      <c r="E262" s="44">
        <v>11100</v>
      </c>
      <c r="F262" s="54"/>
      <c r="G262" s="54"/>
      <c r="H262" s="54">
        <f t="shared" si="5"/>
        <v>11100</v>
      </c>
    </row>
    <row r="263" spans="1:8" s="38" customFormat="1" ht="17.25" customHeight="1">
      <c r="A263" s="17"/>
      <c r="B263" s="17"/>
      <c r="C263" s="17">
        <v>4410</v>
      </c>
      <c r="D263" s="5" t="s">
        <v>53</v>
      </c>
      <c r="E263" s="44">
        <v>179</v>
      </c>
      <c r="F263" s="63"/>
      <c r="G263" s="63"/>
      <c r="H263" s="54">
        <f t="shared" si="5"/>
        <v>179</v>
      </c>
    </row>
    <row r="264" spans="1:8" s="34" customFormat="1" ht="31.5" customHeight="1">
      <c r="A264" s="8"/>
      <c r="B264" s="14">
        <v>85213</v>
      </c>
      <c r="C264" s="14"/>
      <c r="D264" s="16" t="s">
        <v>86</v>
      </c>
      <c r="E264" s="74">
        <f>E265</f>
        <v>6100</v>
      </c>
      <c r="F264" s="74">
        <f>F265</f>
        <v>0</v>
      </c>
      <c r="G264" s="74">
        <f>G265</f>
        <v>600</v>
      </c>
      <c r="H264" s="73">
        <f t="shared" si="5"/>
        <v>5500</v>
      </c>
    </row>
    <row r="265" spans="1:8" s="33" customFormat="1" ht="16.5" customHeight="1">
      <c r="A265" s="8"/>
      <c r="B265" s="17"/>
      <c r="C265" s="17">
        <v>4130</v>
      </c>
      <c r="D265" s="18" t="s">
        <v>78</v>
      </c>
      <c r="E265" s="44">
        <f>E266</f>
        <v>6100</v>
      </c>
      <c r="F265" s="64"/>
      <c r="G265" s="54">
        <v>600</v>
      </c>
      <c r="H265" s="54">
        <f t="shared" si="5"/>
        <v>5500</v>
      </c>
    </row>
    <row r="266" spans="1:8" s="33" customFormat="1" ht="16.5" customHeight="1">
      <c r="A266" s="8"/>
      <c r="B266" s="17"/>
      <c r="C266" s="17"/>
      <c r="D266" s="18" t="s">
        <v>82</v>
      </c>
      <c r="E266" s="44">
        <v>6100</v>
      </c>
      <c r="F266" s="64"/>
      <c r="G266" s="54">
        <v>600</v>
      </c>
      <c r="H266" s="54">
        <f t="shared" si="5"/>
        <v>5500</v>
      </c>
    </row>
    <row r="267" spans="1:8" s="35" customFormat="1" ht="15">
      <c r="A267" s="7"/>
      <c r="B267" s="7">
        <v>85214</v>
      </c>
      <c r="C267" s="7"/>
      <c r="D267" s="25" t="s">
        <v>50</v>
      </c>
      <c r="E267" s="42">
        <f>E268</f>
        <v>327200</v>
      </c>
      <c r="F267" s="42">
        <f>F268</f>
        <v>0</v>
      </c>
      <c r="G267" s="42">
        <f>G268</f>
        <v>37920</v>
      </c>
      <c r="H267" s="66">
        <f t="shared" si="5"/>
        <v>289280</v>
      </c>
    </row>
    <row r="268" spans="1:8" ht="16.5" customHeight="1">
      <c r="A268" s="15"/>
      <c r="B268" s="15"/>
      <c r="C268" s="15">
        <v>3110</v>
      </c>
      <c r="D268" s="5" t="s">
        <v>87</v>
      </c>
      <c r="E268" s="46">
        <f>E269+E270+E271</f>
        <v>327200</v>
      </c>
      <c r="F268" s="46">
        <f>F269+F270+F271</f>
        <v>0</v>
      </c>
      <c r="G268" s="46">
        <f>G269+G270+G271</f>
        <v>37920</v>
      </c>
      <c r="H268" s="54">
        <f t="shared" si="5"/>
        <v>289280</v>
      </c>
    </row>
    <row r="269" spans="1:8" ht="16.5" customHeight="1">
      <c r="A269" s="15"/>
      <c r="B269" s="15"/>
      <c r="C269" s="15"/>
      <c r="D269" s="5" t="s">
        <v>104</v>
      </c>
      <c r="E269" s="44">
        <v>28200</v>
      </c>
      <c r="F269" s="5"/>
      <c r="G269" s="53">
        <v>920</v>
      </c>
      <c r="H269" s="54">
        <f t="shared" si="5"/>
        <v>27280</v>
      </c>
    </row>
    <row r="270" spans="1:8" ht="16.5" customHeight="1">
      <c r="A270" s="15"/>
      <c r="B270" s="15"/>
      <c r="C270" s="15"/>
      <c r="D270" s="5" t="s">
        <v>105</v>
      </c>
      <c r="E270" s="53">
        <v>199000</v>
      </c>
      <c r="F270" s="5"/>
      <c r="G270" s="53">
        <v>37000</v>
      </c>
      <c r="H270" s="54">
        <f t="shared" si="5"/>
        <v>162000</v>
      </c>
    </row>
    <row r="271" spans="1:8" ht="16.5" customHeight="1">
      <c r="A271" s="15"/>
      <c r="B271" s="15"/>
      <c r="C271" s="15"/>
      <c r="D271" s="5" t="s">
        <v>98</v>
      </c>
      <c r="E271" s="44">
        <v>100000</v>
      </c>
      <c r="F271" s="5"/>
      <c r="G271" s="5"/>
      <c r="H271" s="54">
        <f t="shared" si="5"/>
        <v>100000</v>
      </c>
    </row>
    <row r="272" spans="1:8" s="35" customFormat="1" ht="16.5" customHeight="1">
      <c r="A272" s="7"/>
      <c r="B272" s="7">
        <v>85215</v>
      </c>
      <c r="C272" s="7"/>
      <c r="D272" s="4" t="s">
        <v>51</v>
      </c>
      <c r="E272" s="42">
        <f>SUM(E273)</f>
        <v>15000</v>
      </c>
      <c r="F272" s="42">
        <f>SUM(F273)</f>
        <v>0</v>
      </c>
      <c r="G272" s="42">
        <f>SUM(G273)</f>
        <v>0</v>
      </c>
      <c r="H272" s="66">
        <f t="shared" si="5"/>
        <v>15000</v>
      </c>
    </row>
    <row r="273" spans="1:8" ht="16.5" customHeight="1">
      <c r="A273" s="15"/>
      <c r="B273" s="15"/>
      <c r="C273" s="15">
        <v>3110</v>
      </c>
      <c r="D273" s="5" t="s">
        <v>87</v>
      </c>
      <c r="E273" s="44">
        <v>15000</v>
      </c>
      <c r="F273" s="5"/>
      <c r="G273" s="5"/>
      <c r="H273" s="54">
        <f t="shared" si="5"/>
        <v>15000</v>
      </c>
    </row>
    <row r="274" spans="1:8" s="35" customFormat="1" ht="16.5" customHeight="1">
      <c r="A274" s="7"/>
      <c r="B274" s="7">
        <v>85219</v>
      </c>
      <c r="C274" s="7"/>
      <c r="D274" s="4" t="s">
        <v>52</v>
      </c>
      <c r="E274" s="42">
        <f>SUM(E277:E286)</f>
        <v>237545</v>
      </c>
      <c r="F274" s="42">
        <v>3000</v>
      </c>
      <c r="G274" s="42"/>
      <c r="H274" s="66">
        <f t="shared" si="5"/>
        <v>240545</v>
      </c>
    </row>
    <row r="275" spans="1:8" s="35" customFormat="1" ht="16.5" customHeight="1">
      <c r="A275" s="7"/>
      <c r="B275" s="7"/>
      <c r="C275" s="7"/>
      <c r="D275" s="4" t="s">
        <v>108</v>
      </c>
      <c r="E275" s="42">
        <v>127800</v>
      </c>
      <c r="F275" s="56">
        <v>3000</v>
      </c>
      <c r="G275" s="56"/>
      <c r="H275" s="66">
        <f t="shared" si="5"/>
        <v>130800</v>
      </c>
    </row>
    <row r="276" spans="1:8" s="35" customFormat="1" ht="16.5" customHeight="1">
      <c r="A276" s="7"/>
      <c r="B276" s="7"/>
      <c r="C276" s="7"/>
      <c r="D276" s="4" t="s">
        <v>98</v>
      </c>
      <c r="E276" s="42">
        <v>109745</v>
      </c>
      <c r="F276" s="56"/>
      <c r="G276" s="56"/>
      <c r="H276" s="66">
        <f t="shared" si="5"/>
        <v>109745</v>
      </c>
    </row>
    <row r="277" spans="1:8" ht="16.5" customHeight="1">
      <c r="A277" s="15"/>
      <c r="B277" s="15"/>
      <c r="C277" s="15">
        <v>3020</v>
      </c>
      <c r="D277" s="5" t="s">
        <v>101</v>
      </c>
      <c r="E277" s="44">
        <v>2382</v>
      </c>
      <c r="F277" s="53"/>
      <c r="G277" s="5"/>
      <c r="H277" s="54">
        <f t="shared" si="5"/>
        <v>2382</v>
      </c>
    </row>
    <row r="278" spans="1:8" ht="16.5" customHeight="1">
      <c r="A278" s="15"/>
      <c r="B278" s="15"/>
      <c r="C278" s="15">
        <v>4010</v>
      </c>
      <c r="D278" s="5" t="s">
        <v>27</v>
      </c>
      <c r="E278" s="44">
        <v>159700</v>
      </c>
      <c r="F278" s="53"/>
      <c r="G278" s="5"/>
      <c r="H278" s="54">
        <f t="shared" si="5"/>
        <v>159700</v>
      </c>
    </row>
    <row r="279" spans="1:8" ht="16.5" customHeight="1">
      <c r="A279" s="15"/>
      <c r="B279" s="15"/>
      <c r="C279" s="15">
        <v>4040</v>
      </c>
      <c r="D279" s="5" t="s">
        <v>28</v>
      </c>
      <c r="E279" s="44">
        <v>13620</v>
      </c>
      <c r="F279" s="53"/>
      <c r="G279" s="5"/>
      <c r="H279" s="54">
        <f t="shared" si="5"/>
        <v>13620</v>
      </c>
    </row>
    <row r="280" spans="1:8" ht="16.5" customHeight="1">
      <c r="A280" s="15"/>
      <c r="B280" s="15"/>
      <c r="C280" s="15">
        <v>4110</v>
      </c>
      <c r="D280" s="5" t="s">
        <v>29</v>
      </c>
      <c r="E280" s="44">
        <v>30854</v>
      </c>
      <c r="F280" s="53"/>
      <c r="G280" s="5"/>
      <c r="H280" s="54">
        <f t="shared" si="5"/>
        <v>30854</v>
      </c>
    </row>
    <row r="281" spans="1:8" ht="16.5" customHeight="1">
      <c r="A281" s="15"/>
      <c r="B281" s="15"/>
      <c r="C281" s="15">
        <v>4120</v>
      </c>
      <c r="D281" s="5" t="s">
        <v>30</v>
      </c>
      <c r="E281" s="44">
        <v>4156</v>
      </c>
      <c r="F281" s="53"/>
      <c r="G281" s="5"/>
      <c r="H281" s="54">
        <f t="shared" si="5"/>
        <v>4156</v>
      </c>
    </row>
    <row r="282" spans="1:8" ht="16.5" customHeight="1">
      <c r="A282" s="15"/>
      <c r="B282" s="15"/>
      <c r="C282" s="15">
        <v>4170</v>
      </c>
      <c r="D282" s="5" t="s">
        <v>115</v>
      </c>
      <c r="E282" s="44">
        <v>1500</v>
      </c>
      <c r="F282" s="53"/>
      <c r="G282" s="5"/>
      <c r="H282" s="54">
        <f t="shared" si="5"/>
        <v>1500</v>
      </c>
    </row>
    <row r="283" spans="1:8" ht="16.5" customHeight="1">
      <c r="A283" s="15"/>
      <c r="B283" s="15"/>
      <c r="C283" s="15">
        <v>4210</v>
      </c>
      <c r="D283" s="5" t="s">
        <v>7</v>
      </c>
      <c r="E283" s="44">
        <v>7700</v>
      </c>
      <c r="F283" s="53">
        <v>2000</v>
      </c>
      <c r="G283" s="5"/>
      <c r="H283" s="54">
        <f t="shared" si="5"/>
        <v>9700</v>
      </c>
    </row>
    <row r="284" spans="1:8" ht="16.5" customHeight="1">
      <c r="A284" s="15"/>
      <c r="B284" s="15"/>
      <c r="C284" s="15">
        <v>4300</v>
      </c>
      <c r="D284" s="5" t="s">
        <v>8</v>
      </c>
      <c r="E284" s="44">
        <v>9100</v>
      </c>
      <c r="F284" s="53">
        <v>1000</v>
      </c>
      <c r="G284" s="53"/>
      <c r="H284" s="54">
        <f t="shared" si="5"/>
        <v>10100</v>
      </c>
    </row>
    <row r="285" spans="1:8" ht="16.5" customHeight="1">
      <c r="A285" s="15"/>
      <c r="B285" s="15"/>
      <c r="C285" s="15">
        <v>4410</v>
      </c>
      <c r="D285" s="5" t="s">
        <v>53</v>
      </c>
      <c r="E285" s="44">
        <v>4500</v>
      </c>
      <c r="F285" s="5"/>
      <c r="G285" s="5"/>
      <c r="H285" s="54">
        <f t="shared" si="5"/>
        <v>4500</v>
      </c>
    </row>
    <row r="286" spans="1:8" ht="16.5" customHeight="1">
      <c r="A286" s="15"/>
      <c r="B286" s="15"/>
      <c r="C286" s="15">
        <v>4440</v>
      </c>
      <c r="D286" s="5" t="s">
        <v>36</v>
      </c>
      <c r="E286" s="44">
        <v>4033</v>
      </c>
      <c r="F286" s="53"/>
      <c r="G286" s="5"/>
      <c r="H286" s="54">
        <f t="shared" si="5"/>
        <v>4033</v>
      </c>
    </row>
    <row r="287" spans="1:8" s="35" customFormat="1" ht="16.5" customHeight="1">
      <c r="A287" s="7"/>
      <c r="B287" s="7">
        <v>85228</v>
      </c>
      <c r="C287" s="7"/>
      <c r="D287" s="4" t="s">
        <v>54</v>
      </c>
      <c r="E287" s="42">
        <f>SUM(E288+E289)</f>
        <v>120084</v>
      </c>
      <c r="F287" s="42">
        <f>SUM(F288+F289)</f>
        <v>0</v>
      </c>
      <c r="G287" s="42">
        <f>SUM(G288+G289)</f>
        <v>0</v>
      </c>
      <c r="H287" s="66">
        <f t="shared" si="5"/>
        <v>120084</v>
      </c>
    </row>
    <row r="288" spans="1:8" ht="30.75" customHeight="1">
      <c r="A288" s="15"/>
      <c r="B288" s="15"/>
      <c r="C288" s="15">
        <v>2820</v>
      </c>
      <c r="D288" s="78" t="s">
        <v>142</v>
      </c>
      <c r="E288" s="46">
        <v>112596</v>
      </c>
      <c r="F288" s="46"/>
      <c r="G288" s="46"/>
      <c r="H288" s="54">
        <f t="shared" si="5"/>
        <v>112596</v>
      </c>
    </row>
    <row r="289" spans="1:8" ht="16.5" customHeight="1">
      <c r="A289" s="15"/>
      <c r="B289" s="15"/>
      <c r="C289" s="15">
        <v>4300</v>
      </c>
      <c r="D289" s="5" t="s">
        <v>8</v>
      </c>
      <c r="E289" s="44">
        <v>7488</v>
      </c>
      <c r="F289" s="5"/>
      <c r="G289" s="53"/>
      <c r="H289" s="54">
        <f t="shared" si="5"/>
        <v>7488</v>
      </c>
    </row>
    <row r="290" spans="1:8" ht="16.5" customHeight="1">
      <c r="A290" s="15"/>
      <c r="B290" s="15"/>
      <c r="C290" s="15"/>
      <c r="D290" s="5" t="s">
        <v>82</v>
      </c>
      <c r="E290" s="44">
        <v>2066</v>
      </c>
      <c r="F290" s="5"/>
      <c r="G290" s="53"/>
      <c r="H290" s="54">
        <f t="shared" si="5"/>
        <v>2066</v>
      </c>
    </row>
    <row r="291" spans="1:8" ht="16.5" customHeight="1">
      <c r="A291" s="15"/>
      <c r="B291" s="15"/>
      <c r="C291" s="15"/>
      <c r="D291" s="5" t="s">
        <v>83</v>
      </c>
      <c r="E291" s="44">
        <v>5422</v>
      </c>
      <c r="F291" s="5"/>
      <c r="G291" s="53"/>
      <c r="H291" s="54">
        <f t="shared" si="5"/>
        <v>5422</v>
      </c>
    </row>
    <row r="292" spans="1:8" s="35" customFormat="1" ht="16.5" customHeight="1">
      <c r="A292" s="7"/>
      <c r="B292" s="7">
        <v>85295</v>
      </c>
      <c r="C292" s="7"/>
      <c r="D292" s="4" t="s">
        <v>5</v>
      </c>
      <c r="E292" s="42">
        <f>E293+E294</f>
        <v>220380</v>
      </c>
      <c r="F292" s="42">
        <f>F293+F294</f>
        <v>0</v>
      </c>
      <c r="G292" s="42">
        <f>G293+G294</f>
        <v>0</v>
      </c>
      <c r="H292" s="66">
        <f t="shared" si="5"/>
        <v>220380</v>
      </c>
    </row>
    <row r="293" spans="1:8" ht="16.5" customHeight="1">
      <c r="A293" s="15"/>
      <c r="B293" s="7"/>
      <c r="C293" s="15">
        <v>3110</v>
      </c>
      <c r="D293" s="5" t="s">
        <v>87</v>
      </c>
      <c r="E293" s="44">
        <v>215380</v>
      </c>
      <c r="F293" s="53"/>
      <c r="G293" s="53"/>
      <c r="H293" s="54">
        <f t="shared" si="5"/>
        <v>215380</v>
      </c>
    </row>
    <row r="294" spans="1:8" ht="16.5" customHeight="1">
      <c r="A294" s="15"/>
      <c r="B294" s="7"/>
      <c r="C294" s="15">
        <v>4210</v>
      </c>
      <c r="D294" s="5" t="s">
        <v>7</v>
      </c>
      <c r="E294" s="44">
        <v>5000</v>
      </c>
      <c r="F294" s="5"/>
      <c r="G294" s="5"/>
      <c r="H294" s="54">
        <f t="shared" si="5"/>
        <v>5000</v>
      </c>
    </row>
    <row r="295" spans="1:8" s="34" customFormat="1" ht="15">
      <c r="A295" s="8">
        <v>854</v>
      </c>
      <c r="B295" s="8"/>
      <c r="C295" s="8"/>
      <c r="D295" s="2" t="s">
        <v>55</v>
      </c>
      <c r="E295" s="40">
        <f>SUM(E296+E306)</f>
        <v>314743</v>
      </c>
      <c r="F295" s="40">
        <f>SUM(F296+F306)</f>
        <v>53320</v>
      </c>
      <c r="G295" s="40">
        <f>SUM(G296+G306)</f>
        <v>0</v>
      </c>
      <c r="H295" s="65">
        <f t="shared" si="5"/>
        <v>368063</v>
      </c>
    </row>
    <row r="296" spans="1:8" s="35" customFormat="1" ht="15">
      <c r="A296" s="7"/>
      <c r="B296" s="7">
        <v>85401</v>
      </c>
      <c r="C296" s="7"/>
      <c r="D296" s="4" t="s">
        <v>56</v>
      </c>
      <c r="E296" s="42">
        <f>SUM(E297:E305)</f>
        <v>191435</v>
      </c>
      <c r="F296" s="42">
        <f>SUM(F297:F305)</f>
        <v>0</v>
      </c>
      <c r="G296" s="42">
        <f>SUM(G297:G305)</f>
        <v>0</v>
      </c>
      <c r="H296" s="66">
        <f t="shared" si="5"/>
        <v>191435</v>
      </c>
    </row>
    <row r="297" spans="1:8" ht="14.25">
      <c r="A297" s="15"/>
      <c r="B297" s="15"/>
      <c r="C297" s="15">
        <v>3020</v>
      </c>
      <c r="D297" s="5" t="s">
        <v>101</v>
      </c>
      <c r="E297" s="44">
        <v>6585</v>
      </c>
      <c r="F297" s="53"/>
      <c r="G297" s="5"/>
      <c r="H297" s="54">
        <f t="shared" si="5"/>
        <v>6585</v>
      </c>
    </row>
    <row r="298" spans="1:8" ht="14.25">
      <c r="A298" s="15"/>
      <c r="B298" s="15"/>
      <c r="C298" s="15">
        <v>4010</v>
      </c>
      <c r="D298" s="5" t="s">
        <v>27</v>
      </c>
      <c r="E298" s="44">
        <v>132334</v>
      </c>
      <c r="F298" s="53"/>
      <c r="G298" s="77"/>
      <c r="H298" s="54">
        <f t="shared" si="5"/>
        <v>132334</v>
      </c>
    </row>
    <row r="299" spans="1:8" ht="14.25">
      <c r="A299" s="15"/>
      <c r="B299" s="15"/>
      <c r="C299" s="15">
        <v>4040</v>
      </c>
      <c r="D299" s="5" t="s">
        <v>28</v>
      </c>
      <c r="E299" s="44">
        <v>10414</v>
      </c>
      <c r="F299" s="53"/>
      <c r="G299" s="77"/>
      <c r="H299" s="54">
        <f t="shared" si="5"/>
        <v>10414</v>
      </c>
    </row>
    <row r="300" spans="1:8" ht="14.25">
      <c r="A300" s="15"/>
      <c r="B300" s="15"/>
      <c r="C300" s="15">
        <v>4110</v>
      </c>
      <c r="D300" s="5" t="s">
        <v>29</v>
      </c>
      <c r="E300" s="44">
        <v>26552</v>
      </c>
      <c r="F300" s="53"/>
      <c r="G300" s="5"/>
      <c r="H300" s="54">
        <f t="shared" si="5"/>
        <v>26552</v>
      </c>
    </row>
    <row r="301" spans="1:8" ht="14.25">
      <c r="A301" s="15"/>
      <c r="B301" s="15"/>
      <c r="C301" s="15">
        <v>4120</v>
      </c>
      <c r="D301" s="5" t="s">
        <v>30</v>
      </c>
      <c r="E301" s="44">
        <v>3638</v>
      </c>
      <c r="F301" s="53"/>
      <c r="G301" s="5"/>
      <c r="H301" s="54">
        <f t="shared" si="5"/>
        <v>3638</v>
      </c>
    </row>
    <row r="302" spans="1:8" ht="14.25">
      <c r="A302" s="15"/>
      <c r="B302" s="15"/>
      <c r="C302" s="15">
        <v>4210</v>
      </c>
      <c r="D302" s="5" t="s">
        <v>7</v>
      </c>
      <c r="E302" s="44">
        <v>1570</v>
      </c>
      <c r="F302" s="53"/>
      <c r="G302" s="53"/>
      <c r="H302" s="54">
        <f t="shared" si="5"/>
        <v>1570</v>
      </c>
    </row>
    <row r="303" spans="1:8" ht="14.25">
      <c r="A303" s="15"/>
      <c r="B303" s="15"/>
      <c r="C303" s="15">
        <v>4300</v>
      </c>
      <c r="D303" s="5" t="s">
        <v>8</v>
      </c>
      <c r="E303" s="44">
        <v>2384</v>
      </c>
      <c r="F303" s="53"/>
      <c r="G303" s="53"/>
      <c r="H303" s="54">
        <f t="shared" si="5"/>
        <v>2384</v>
      </c>
    </row>
    <row r="304" spans="1:8" ht="14.25">
      <c r="A304" s="15"/>
      <c r="B304" s="15"/>
      <c r="C304" s="15">
        <v>4410</v>
      </c>
      <c r="D304" s="5" t="s">
        <v>53</v>
      </c>
      <c r="E304" s="44">
        <v>400</v>
      </c>
      <c r="F304" s="5"/>
      <c r="G304" s="5"/>
      <c r="H304" s="54">
        <f t="shared" si="5"/>
        <v>400</v>
      </c>
    </row>
    <row r="305" spans="1:8" ht="14.25">
      <c r="A305" s="15"/>
      <c r="B305" s="15"/>
      <c r="C305" s="15">
        <v>4440</v>
      </c>
      <c r="D305" s="5" t="s">
        <v>36</v>
      </c>
      <c r="E305" s="44">
        <v>7558</v>
      </c>
      <c r="F305" s="53"/>
      <c r="G305" s="5"/>
      <c r="H305" s="54">
        <f t="shared" si="5"/>
        <v>7558</v>
      </c>
    </row>
    <row r="306" spans="1:8" s="35" customFormat="1" ht="15">
      <c r="A306" s="7"/>
      <c r="B306" s="7">
        <v>85415</v>
      </c>
      <c r="C306" s="7"/>
      <c r="D306" s="4" t="s">
        <v>117</v>
      </c>
      <c r="E306" s="47">
        <f>E307</f>
        <v>123308</v>
      </c>
      <c r="F306" s="47">
        <f>F307</f>
        <v>53320</v>
      </c>
      <c r="G306" s="47">
        <f>G307</f>
        <v>0</v>
      </c>
      <c r="H306" s="66">
        <f t="shared" si="5"/>
        <v>176628</v>
      </c>
    </row>
    <row r="307" spans="1:8" ht="14.25">
      <c r="A307" s="15"/>
      <c r="B307" s="15"/>
      <c r="C307" s="15">
        <v>3260</v>
      </c>
      <c r="D307" s="5" t="s">
        <v>118</v>
      </c>
      <c r="E307" s="44">
        <v>123308</v>
      </c>
      <c r="F307" s="53">
        <v>53320</v>
      </c>
      <c r="G307" s="5"/>
      <c r="H307" s="54">
        <f t="shared" si="5"/>
        <v>176628</v>
      </c>
    </row>
    <row r="308" spans="1:8" s="34" customFormat="1" ht="15">
      <c r="A308" s="8">
        <v>900</v>
      </c>
      <c r="B308" s="8"/>
      <c r="C308" s="8"/>
      <c r="D308" s="2" t="s">
        <v>57</v>
      </c>
      <c r="E308" s="40">
        <f>SUM(E309+E313+E315+E319)</f>
        <v>1768962</v>
      </c>
      <c r="F308" s="40">
        <f>SUM(F309+F313+F315+F319)</f>
        <v>0</v>
      </c>
      <c r="G308" s="40">
        <f>SUM(G309+G313+G315+G319)</f>
        <v>0</v>
      </c>
      <c r="H308" s="65">
        <f t="shared" si="5"/>
        <v>1768962</v>
      </c>
    </row>
    <row r="309" spans="1:8" s="35" customFormat="1" ht="15">
      <c r="A309" s="7"/>
      <c r="B309" s="7">
        <v>90001</v>
      </c>
      <c r="C309" s="7"/>
      <c r="D309" s="4" t="s">
        <v>58</v>
      </c>
      <c r="E309" s="42">
        <f>SUM(E310+E311+E312)</f>
        <v>1372477</v>
      </c>
      <c r="F309" s="42">
        <f>SUM(F310+F311+F312)</f>
        <v>0</v>
      </c>
      <c r="G309" s="42">
        <f>SUM(G310+G311+G312)</f>
        <v>0</v>
      </c>
      <c r="H309" s="66">
        <f t="shared" si="5"/>
        <v>1372477</v>
      </c>
    </row>
    <row r="310" spans="1:8" ht="14.25">
      <c r="A310" s="15"/>
      <c r="B310" s="15"/>
      <c r="C310" s="15">
        <v>2650</v>
      </c>
      <c r="D310" s="5" t="s">
        <v>88</v>
      </c>
      <c r="E310" s="44">
        <v>42372</v>
      </c>
      <c r="F310" s="5"/>
      <c r="G310" s="5"/>
      <c r="H310" s="54">
        <f t="shared" si="5"/>
        <v>42372</v>
      </c>
    </row>
    <row r="311" spans="1:8" ht="14.25">
      <c r="A311" s="15"/>
      <c r="B311" s="15"/>
      <c r="C311" s="15">
        <v>6050</v>
      </c>
      <c r="D311" s="5" t="s">
        <v>3</v>
      </c>
      <c r="E311" s="44">
        <v>626455</v>
      </c>
      <c r="F311" s="53"/>
      <c r="G311" s="53"/>
      <c r="H311" s="54">
        <f t="shared" si="5"/>
        <v>626455</v>
      </c>
    </row>
    <row r="312" spans="1:8" ht="14.25">
      <c r="A312" s="15"/>
      <c r="B312" s="15"/>
      <c r="C312" s="15">
        <v>6052</v>
      </c>
      <c r="D312" s="5" t="s">
        <v>153</v>
      </c>
      <c r="E312" s="75">
        <v>703650</v>
      </c>
      <c r="F312" s="76"/>
      <c r="G312" s="68"/>
      <c r="H312" s="69">
        <f t="shared" si="5"/>
        <v>703650</v>
      </c>
    </row>
    <row r="313" spans="1:8" s="35" customFormat="1" ht="15">
      <c r="A313" s="7"/>
      <c r="B313" s="7">
        <v>90002</v>
      </c>
      <c r="C313" s="7"/>
      <c r="D313" s="4" t="s">
        <v>59</v>
      </c>
      <c r="E313" s="42">
        <f>E314</f>
        <v>41667</v>
      </c>
      <c r="F313" s="42">
        <f>F314</f>
        <v>0</v>
      </c>
      <c r="G313" s="42">
        <f>G314</f>
        <v>0</v>
      </c>
      <c r="H313" s="66">
        <f t="shared" si="5"/>
        <v>41667</v>
      </c>
    </row>
    <row r="314" spans="1:8" ht="14.25">
      <c r="A314" s="15"/>
      <c r="B314" s="15"/>
      <c r="C314" s="15">
        <v>2650</v>
      </c>
      <c r="D314" s="5" t="s">
        <v>60</v>
      </c>
      <c r="E314" s="44">
        <v>41667</v>
      </c>
      <c r="F314" s="5"/>
      <c r="G314" s="5"/>
      <c r="H314" s="54">
        <f t="shared" si="5"/>
        <v>41667</v>
      </c>
    </row>
    <row r="315" spans="1:8" s="35" customFormat="1" ht="15">
      <c r="A315" s="7"/>
      <c r="B315" s="7">
        <v>90003</v>
      </c>
      <c r="C315" s="7"/>
      <c r="D315" s="4" t="s">
        <v>61</v>
      </c>
      <c r="E315" s="42">
        <f>SUM(E316:E318)</f>
        <v>154818</v>
      </c>
      <c r="F315" s="42">
        <f>SUM(F316:F318)</f>
        <v>0</v>
      </c>
      <c r="G315" s="42">
        <f>SUM(G316:G318)</f>
        <v>0</v>
      </c>
      <c r="H315" s="66">
        <f t="shared" si="5"/>
        <v>154818</v>
      </c>
    </row>
    <row r="316" spans="1:8" ht="14.25">
      <c r="A316" s="15"/>
      <c r="B316" s="15"/>
      <c r="C316" s="15">
        <v>4210</v>
      </c>
      <c r="D316" s="5" t="s">
        <v>7</v>
      </c>
      <c r="E316" s="44">
        <v>3318</v>
      </c>
      <c r="F316" s="5"/>
      <c r="G316" s="5"/>
      <c r="H316" s="54">
        <f t="shared" si="5"/>
        <v>3318</v>
      </c>
    </row>
    <row r="317" spans="1:8" ht="14.25">
      <c r="A317" s="15"/>
      <c r="B317" s="15"/>
      <c r="C317" s="15">
        <v>4270</v>
      </c>
      <c r="D317" s="5" t="s">
        <v>45</v>
      </c>
      <c r="E317" s="44">
        <v>1500</v>
      </c>
      <c r="F317" s="5"/>
      <c r="G317" s="5"/>
      <c r="H317" s="54">
        <f t="shared" si="5"/>
        <v>1500</v>
      </c>
    </row>
    <row r="318" spans="1:8" ht="14.25">
      <c r="A318" s="15"/>
      <c r="B318" s="15"/>
      <c r="C318" s="15">
        <v>4300</v>
      </c>
      <c r="D318" s="5" t="s">
        <v>8</v>
      </c>
      <c r="E318" s="44">
        <v>150000</v>
      </c>
      <c r="F318" s="53"/>
      <c r="G318" s="5"/>
      <c r="H318" s="54">
        <f t="shared" si="5"/>
        <v>150000</v>
      </c>
    </row>
    <row r="319" spans="1:8" s="35" customFormat="1" ht="15">
      <c r="A319" s="7"/>
      <c r="B319" s="7">
        <v>90015</v>
      </c>
      <c r="C319" s="7"/>
      <c r="D319" s="4" t="s">
        <v>62</v>
      </c>
      <c r="E319" s="42">
        <f>SUM(E320:E321)</f>
        <v>200000</v>
      </c>
      <c r="F319" s="42">
        <f>SUM(F320:F321)</f>
        <v>0</v>
      </c>
      <c r="G319" s="42">
        <f>SUM(G320:G321)</f>
        <v>0</v>
      </c>
      <c r="H319" s="66">
        <f t="shared" si="5"/>
        <v>200000</v>
      </c>
    </row>
    <row r="320" spans="1:8" ht="14.25">
      <c r="A320" s="15"/>
      <c r="B320" s="15"/>
      <c r="C320" s="15">
        <v>4260</v>
      </c>
      <c r="D320" s="5" t="s">
        <v>20</v>
      </c>
      <c r="E320" s="44">
        <v>150000</v>
      </c>
      <c r="F320" s="5"/>
      <c r="G320" s="5"/>
      <c r="H320" s="54">
        <f t="shared" si="5"/>
        <v>150000</v>
      </c>
    </row>
    <row r="321" spans="1:8" ht="14.25">
      <c r="A321" s="15"/>
      <c r="B321" s="15"/>
      <c r="C321" s="15">
        <v>4270</v>
      </c>
      <c r="D321" s="5" t="s">
        <v>45</v>
      </c>
      <c r="E321" s="44">
        <v>50000</v>
      </c>
      <c r="F321" s="5"/>
      <c r="G321" s="5"/>
      <c r="H321" s="54">
        <f t="shared" si="5"/>
        <v>50000</v>
      </c>
    </row>
    <row r="322" spans="1:8" s="34" customFormat="1" ht="17.25" customHeight="1">
      <c r="A322" s="8">
        <v>921</v>
      </c>
      <c r="B322" s="8"/>
      <c r="C322" s="8"/>
      <c r="D322" s="2" t="s">
        <v>63</v>
      </c>
      <c r="E322" s="40">
        <f>SUM(E323+E337+E344)</f>
        <v>435614</v>
      </c>
      <c r="F322" s="40">
        <f>SUM(F323+F337+F344)</f>
        <v>0</v>
      </c>
      <c r="G322" s="40">
        <f>SUM(G323+G337+G344)</f>
        <v>0</v>
      </c>
      <c r="H322" s="65">
        <f t="shared" si="5"/>
        <v>435614</v>
      </c>
    </row>
    <row r="323" spans="1:8" s="35" customFormat="1" ht="15">
      <c r="A323" s="7"/>
      <c r="B323" s="7">
        <v>92105</v>
      </c>
      <c r="C323" s="7"/>
      <c r="D323" s="4" t="s">
        <v>64</v>
      </c>
      <c r="E323" s="42">
        <f>SUM(E324:E336)</f>
        <v>146614</v>
      </c>
      <c r="F323" s="42">
        <f>SUM(F324:F336)</f>
        <v>0</v>
      </c>
      <c r="G323" s="42">
        <f>SUM(G324:G336)</f>
        <v>0</v>
      </c>
      <c r="H323" s="66">
        <f t="shared" si="5"/>
        <v>146614</v>
      </c>
    </row>
    <row r="324" spans="1:8" ht="14.25">
      <c r="A324" s="15"/>
      <c r="B324" s="15"/>
      <c r="C324" s="15">
        <v>4170</v>
      </c>
      <c r="D324" s="5" t="s">
        <v>115</v>
      </c>
      <c r="E324" s="46">
        <v>1000</v>
      </c>
      <c r="F324" s="46"/>
      <c r="G324" s="46"/>
      <c r="H324" s="54">
        <f t="shared" si="5"/>
        <v>1000</v>
      </c>
    </row>
    <row r="325" spans="1:8" ht="14.25">
      <c r="A325" s="15"/>
      <c r="B325" s="15"/>
      <c r="C325" s="15">
        <v>4171</v>
      </c>
      <c r="D325" s="5" t="s">
        <v>131</v>
      </c>
      <c r="E325" s="46">
        <v>27600</v>
      </c>
      <c r="F325" s="46"/>
      <c r="G325" s="46"/>
      <c r="H325" s="54">
        <f t="shared" si="5"/>
        <v>27600</v>
      </c>
    </row>
    <row r="326" spans="1:8" ht="14.25">
      <c r="A326" s="15"/>
      <c r="B326" s="15"/>
      <c r="C326" s="15">
        <v>4172</v>
      </c>
      <c r="D326" s="5" t="s">
        <v>136</v>
      </c>
      <c r="E326" s="46">
        <v>10000</v>
      </c>
      <c r="F326" s="46"/>
      <c r="G326" s="46"/>
      <c r="H326" s="54">
        <f t="shared" si="5"/>
        <v>10000</v>
      </c>
    </row>
    <row r="327" spans="1:8" ht="14.25">
      <c r="A327" s="15"/>
      <c r="B327" s="15"/>
      <c r="C327" s="15">
        <v>4210</v>
      </c>
      <c r="D327" s="5" t="s">
        <v>7</v>
      </c>
      <c r="E327" s="44">
        <v>11650</v>
      </c>
      <c r="F327" s="53"/>
      <c r="G327" s="53"/>
      <c r="H327" s="54">
        <f aca="true" t="shared" si="6" ref="H327:H361">E327+F327-G327</f>
        <v>11650</v>
      </c>
    </row>
    <row r="328" spans="1:8" ht="14.25">
      <c r="A328" s="15"/>
      <c r="B328" s="15"/>
      <c r="C328" s="15">
        <v>4211</v>
      </c>
      <c r="D328" s="5" t="s">
        <v>132</v>
      </c>
      <c r="E328" s="44">
        <v>33300</v>
      </c>
      <c r="F328" s="53"/>
      <c r="G328" s="53"/>
      <c r="H328" s="54">
        <f t="shared" si="6"/>
        <v>33300</v>
      </c>
    </row>
    <row r="329" spans="1:8" ht="14.25">
      <c r="A329" s="15"/>
      <c r="B329" s="15"/>
      <c r="C329" s="15">
        <v>4212</v>
      </c>
      <c r="D329" s="5" t="s">
        <v>137</v>
      </c>
      <c r="E329" s="44">
        <v>18350</v>
      </c>
      <c r="F329" s="53"/>
      <c r="G329" s="53"/>
      <c r="H329" s="54">
        <f t="shared" si="6"/>
        <v>18350</v>
      </c>
    </row>
    <row r="330" spans="1:8" ht="14.25">
      <c r="A330" s="15"/>
      <c r="B330" s="15"/>
      <c r="C330" s="15">
        <v>4300</v>
      </c>
      <c r="D330" s="5" t="s">
        <v>8</v>
      </c>
      <c r="E330" s="44">
        <v>2800</v>
      </c>
      <c r="F330" s="53"/>
      <c r="G330" s="53"/>
      <c r="H330" s="54">
        <f t="shared" si="6"/>
        <v>2800</v>
      </c>
    </row>
    <row r="331" spans="1:8" ht="14.25">
      <c r="A331" s="15"/>
      <c r="B331" s="15"/>
      <c r="C331" s="15">
        <v>4301</v>
      </c>
      <c r="D331" s="5" t="s">
        <v>133</v>
      </c>
      <c r="E331" s="44">
        <v>20714</v>
      </c>
      <c r="F331" s="53"/>
      <c r="G331" s="53"/>
      <c r="H331" s="54">
        <f t="shared" si="6"/>
        <v>20714</v>
      </c>
    </row>
    <row r="332" spans="1:8" ht="14.25">
      <c r="A332" s="15"/>
      <c r="B332" s="15"/>
      <c r="C332" s="15">
        <v>4302</v>
      </c>
      <c r="D332" s="5" t="s">
        <v>138</v>
      </c>
      <c r="E332" s="44">
        <v>14200</v>
      </c>
      <c r="F332" s="53"/>
      <c r="G332" s="53"/>
      <c r="H332" s="54">
        <f t="shared" si="6"/>
        <v>14200</v>
      </c>
    </row>
    <row r="333" spans="1:8" ht="14.25">
      <c r="A333" s="15"/>
      <c r="B333" s="15"/>
      <c r="C333" s="15">
        <v>4410</v>
      </c>
      <c r="D333" s="5" t="s">
        <v>53</v>
      </c>
      <c r="E333" s="44">
        <v>50</v>
      </c>
      <c r="F333" s="53"/>
      <c r="G333" s="53"/>
      <c r="H333" s="54">
        <f t="shared" si="6"/>
        <v>50</v>
      </c>
    </row>
    <row r="334" spans="1:8" ht="14.25">
      <c r="A334" s="15"/>
      <c r="B334" s="15"/>
      <c r="C334" s="15">
        <v>4412</v>
      </c>
      <c r="D334" s="5" t="s">
        <v>135</v>
      </c>
      <c r="E334" s="44">
        <v>1650</v>
      </c>
      <c r="F334" s="53"/>
      <c r="G334" s="53"/>
      <c r="H334" s="54">
        <f t="shared" si="6"/>
        <v>1650</v>
      </c>
    </row>
    <row r="335" spans="1:8" ht="14.25">
      <c r="A335" s="15"/>
      <c r="B335" s="15"/>
      <c r="C335" s="15">
        <v>4420</v>
      </c>
      <c r="D335" s="5" t="s">
        <v>35</v>
      </c>
      <c r="E335" s="44">
        <v>500</v>
      </c>
      <c r="F335" s="5"/>
      <c r="G335" s="53"/>
      <c r="H335" s="54">
        <f t="shared" si="6"/>
        <v>500</v>
      </c>
    </row>
    <row r="336" spans="1:8" ht="14.25">
      <c r="A336" s="15"/>
      <c r="B336" s="15"/>
      <c r="C336" s="15">
        <v>4422</v>
      </c>
      <c r="D336" s="5" t="s">
        <v>139</v>
      </c>
      <c r="E336" s="44">
        <v>4800</v>
      </c>
      <c r="F336" s="53"/>
      <c r="G336" s="5"/>
      <c r="H336" s="54">
        <f t="shared" si="6"/>
        <v>4800</v>
      </c>
    </row>
    <row r="337" spans="1:8" s="35" customFormat="1" ht="15">
      <c r="A337" s="7"/>
      <c r="B337" s="7">
        <v>92109</v>
      </c>
      <c r="C337" s="7"/>
      <c r="D337" s="4" t="s">
        <v>65</v>
      </c>
      <c r="E337" s="42">
        <f>SUM(E338:E343)</f>
        <v>121750</v>
      </c>
      <c r="F337" s="42">
        <f>SUM(F338:F343)</f>
        <v>0</v>
      </c>
      <c r="G337" s="42">
        <f>SUM(G338:G343)</f>
        <v>0</v>
      </c>
      <c r="H337" s="66">
        <f t="shared" si="6"/>
        <v>121750</v>
      </c>
    </row>
    <row r="338" spans="1:8" ht="14.25">
      <c r="A338" s="15"/>
      <c r="B338" s="15"/>
      <c r="C338" s="15">
        <v>4110</v>
      </c>
      <c r="D338" s="5" t="s">
        <v>29</v>
      </c>
      <c r="E338" s="44">
        <v>2000</v>
      </c>
      <c r="F338" s="5"/>
      <c r="G338" s="5"/>
      <c r="H338" s="54">
        <f t="shared" si="6"/>
        <v>2000</v>
      </c>
    </row>
    <row r="339" spans="1:8" ht="14.25">
      <c r="A339" s="15"/>
      <c r="B339" s="15"/>
      <c r="C339" s="15">
        <v>4170</v>
      </c>
      <c r="D339" s="5" t="s">
        <v>115</v>
      </c>
      <c r="E339" s="44">
        <v>21000</v>
      </c>
      <c r="F339" s="53"/>
      <c r="G339" s="53"/>
      <c r="H339" s="54">
        <f t="shared" si="6"/>
        <v>21000</v>
      </c>
    </row>
    <row r="340" spans="1:8" ht="14.25">
      <c r="A340" s="15"/>
      <c r="B340" s="15"/>
      <c r="C340" s="15">
        <v>4210</v>
      </c>
      <c r="D340" s="5" t="s">
        <v>7</v>
      </c>
      <c r="E340" s="44">
        <v>31750</v>
      </c>
      <c r="F340" s="53"/>
      <c r="G340" s="53"/>
      <c r="H340" s="54">
        <f t="shared" si="6"/>
        <v>31750</v>
      </c>
    </row>
    <row r="341" spans="1:8" ht="14.25">
      <c r="A341" s="15"/>
      <c r="B341" s="15"/>
      <c r="C341" s="15">
        <v>4260</v>
      </c>
      <c r="D341" s="5" t="s">
        <v>20</v>
      </c>
      <c r="E341" s="44">
        <v>30000</v>
      </c>
      <c r="F341" s="53"/>
      <c r="G341" s="53"/>
      <c r="H341" s="54">
        <f t="shared" si="6"/>
        <v>30000</v>
      </c>
    </row>
    <row r="342" spans="1:8" ht="14.25">
      <c r="A342" s="15"/>
      <c r="B342" s="15"/>
      <c r="C342" s="15">
        <v>4270</v>
      </c>
      <c r="D342" s="5" t="s">
        <v>15</v>
      </c>
      <c r="E342" s="44">
        <v>33000</v>
      </c>
      <c r="F342" s="53"/>
      <c r="G342" s="53"/>
      <c r="H342" s="54">
        <f t="shared" si="6"/>
        <v>33000</v>
      </c>
    </row>
    <row r="343" spans="1:8" ht="14.25">
      <c r="A343" s="15"/>
      <c r="B343" s="15"/>
      <c r="C343" s="15">
        <v>4300</v>
      </c>
      <c r="D343" s="5" t="s">
        <v>8</v>
      </c>
      <c r="E343" s="44">
        <v>4000</v>
      </c>
      <c r="F343" s="53"/>
      <c r="G343" s="53"/>
      <c r="H343" s="54">
        <f t="shared" si="6"/>
        <v>4000</v>
      </c>
    </row>
    <row r="344" spans="1:8" s="35" customFormat="1" ht="15">
      <c r="A344" s="7"/>
      <c r="B344" s="7">
        <v>92116</v>
      </c>
      <c r="C344" s="7"/>
      <c r="D344" s="4" t="s">
        <v>66</v>
      </c>
      <c r="E344" s="42">
        <f>E345</f>
        <v>167250</v>
      </c>
      <c r="F344" s="42">
        <f>F345</f>
        <v>0</v>
      </c>
      <c r="G344" s="42">
        <f>G345</f>
        <v>0</v>
      </c>
      <c r="H344" s="66">
        <f t="shared" si="6"/>
        <v>167250</v>
      </c>
    </row>
    <row r="345" spans="1:8" ht="14.25">
      <c r="A345" s="15" t="s">
        <v>67</v>
      </c>
      <c r="B345" s="15"/>
      <c r="C345" s="15">
        <v>2480</v>
      </c>
      <c r="D345" s="5" t="s">
        <v>113</v>
      </c>
      <c r="E345" s="44">
        <v>167250</v>
      </c>
      <c r="F345" s="53"/>
      <c r="G345" s="5"/>
      <c r="H345" s="54">
        <f t="shared" si="6"/>
        <v>167250</v>
      </c>
    </row>
    <row r="346" spans="1:8" s="34" customFormat="1" ht="15">
      <c r="A346" s="8">
        <v>926</v>
      </c>
      <c r="B346" s="8"/>
      <c r="C346" s="8"/>
      <c r="D346" s="2" t="s">
        <v>68</v>
      </c>
      <c r="E346" s="40">
        <f>E347+E352+E358</f>
        <v>238285</v>
      </c>
      <c r="F346" s="40">
        <f>F347+F352+F358</f>
        <v>1000</v>
      </c>
      <c r="G346" s="40">
        <f>G347+G352+G358</f>
        <v>1000</v>
      </c>
      <c r="H346" s="65">
        <f t="shared" si="6"/>
        <v>238285</v>
      </c>
    </row>
    <row r="347" spans="1:8" s="37" customFormat="1" ht="15">
      <c r="A347" s="14"/>
      <c r="B347" s="14">
        <v>92601</v>
      </c>
      <c r="C347" s="14"/>
      <c r="D347" s="28" t="s">
        <v>95</v>
      </c>
      <c r="E347" s="47">
        <f>E348+E349+E350+E351</f>
        <v>170023</v>
      </c>
      <c r="F347" s="47">
        <f>F348+F349+F350+F351</f>
        <v>1000</v>
      </c>
      <c r="G347" s="47">
        <f>G348+G349+G350+G351</f>
        <v>1000</v>
      </c>
      <c r="H347" s="66">
        <f t="shared" si="6"/>
        <v>170023</v>
      </c>
    </row>
    <row r="348" spans="1:8" s="37" customFormat="1" ht="15">
      <c r="A348" s="14"/>
      <c r="B348" s="14"/>
      <c r="C348" s="15">
        <v>4260</v>
      </c>
      <c r="D348" s="5" t="s">
        <v>20</v>
      </c>
      <c r="E348" s="44">
        <v>3500</v>
      </c>
      <c r="F348" s="54">
        <v>1000</v>
      </c>
      <c r="G348" s="54"/>
      <c r="H348" s="54">
        <f t="shared" si="6"/>
        <v>4500</v>
      </c>
    </row>
    <row r="349" spans="1:8" s="33" customFormat="1" ht="15">
      <c r="A349" s="8"/>
      <c r="B349" s="8"/>
      <c r="C349" s="15">
        <v>4270</v>
      </c>
      <c r="D349" s="5" t="s">
        <v>99</v>
      </c>
      <c r="E349" s="44">
        <v>0</v>
      </c>
      <c r="F349" s="54"/>
      <c r="G349" s="54"/>
      <c r="H349" s="54">
        <f t="shared" si="6"/>
        <v>0</v>
      </c>
    </row>
    <row r="350" spans="1:8" s="33" customFormat="1" ht="15">
      <c r="A350" s="8"/>
      <c r="B350" s="8"/>
      <c r="C350" s="15">
        <v>4300</v>
      </c>
      <c r="D350" s="5" t="s">
        <v>8</v>
      </c>
      <c r="E350" s="44">
        <v>3500</v>
      </c>
      <c r="F350" s="54"/>
      <c r="G350" s="54">
        <v>1000</v>
      </c>
      <c r="H350" s="54">
        <f t="shared" si="6"/>
        <v>2500</v>
      </c>
    </row>
    <row r="351" spans="1:8" ht="14.25">
      <c r="A351" s="15"/>
      <c r="B351" s="15"/>
      <c r="C351" s="15">
        <v>6050</v>
      </c>
      <c r="D351" s="26" t="s">
        <v>109</v>
      </c>
      <c r="E351" s="44">
        <v>163023</v>
      </c>
      <c r="F351" s="53"/>
      <c r="G351" s="53"/>
      <c r="H351" s="54">
        <f t="shared" si="6"/>
        <v>163023</v>
      </c>
    </row>
    <row r="352" spans="1:8" s="35" customFormat="1" ht="15">
      <c r="A352" s="7"/>
      <c r="B352" s="7">
        <v>92605</v>
      </c>
      <c r="C352" s="7"/>
      <c r="D352" s="4" t="s">
        <v>69</v>
      </c>
      <c r="E352" s="42">
        <f>SUM(E353+E354+E355+E356+E357)</f>
        <v>53300</v>
      </c>
      <c r="F352" s="42">
        <f>SUM(F353+F354+F355+F356+F357)</f>
        <v>0</v>
      </c>
      <c r="G352" s="42">
        <f>SUM(G353+G354+G355+G356+G357)</f>
        <v>0</v>
      </c>
      <c r="H352" s="66">
        <f t="shared" si="6"/>
        <v>53300</v>
      </c>
    </row>
    <row r="353" spans="1:8" ht="28.5">
      <c r="A353" s="15"/>
      <c r="B353" s="15"/>
      <c r="C353" s="15">
        <v>2820</v>
      </c>
      <c r="D353" s="81" t="s">
        <v>142</v>
      </c>
      <c r="E353" s="46">
        <v>41800</v>
      </c>
      <c r="F353" s="46"/>
      <c r="G353" s="46"/>
      <c r="H353" s="54">
        <f t="shared" si="6"/>
        <v>41800</v>
      </c>
    </row>
    <row r="354" spans="1:8" ht="14.25">
      <c r="A354" s="15"/>
      <c r="B354" s="15"/>
      <c r="C354" s="15">
        <v>4170</v>
      </c>
      <c r="D354" s="5" t="s">
        <v>115</v>
      </c>
      <c r="E354" s="46">
        <v>1500</v>
      </c>
      <c r="F354" s="46"/>
      <c r="G354" s="46"/>
      <c r="H354" s="54">
        <f t="shared" si="6"/>
        <v>1500</v>
      </c>
    </row>
    <row r="355" spans="1:8" ht="14.25">
      <c r="A355" s="15"/>
      <c r="B355" s="15"/>
      <c r="C355" s="15">
        <v>4210</v>
      </c>
      <c r="D355" s="5" t="s">
        <v>7</v>
      </c>
      <c r="E355" s="44">
        <v>4396</v>
      </c>
      <c r="F355" s="53"/>
      <c r="G355" s="53"/>
      <c r="H355" s="54">
        <f t="shared" si="6"/>
        <v>4396</v>
      </c>
    </row>
    <row r="356" spans="1:8" ht="14.25">
      <c r="A356" s="15"/>
      <c r="B356" s="15"/>
      <c r="C356" s="15">
        <v>4300</v>
      </c>
      <c r="D356" s="5" t="s">
        <v>8</v>
      </c>
      <c r="E356" s="44">
        <v>4904</v>
      </c>
      <c r="F356" s="53"/>
      <c r="G356" s="53"/>
      <c r="H356" s="54">
        <f t="shared" si="6"/>
        <v>4904</v>
      </c>
    </row>
    <row r="357" spans="1:8" ht="14.25">
      <c r="A357" s="15"/>
      <c r="B357" s="15"/>
      <c r="C357" s="15">
        <v>4410</v>
      </c>
      <c r="D357" s="5" t="s">
        <v>53</v>
      </c>
      <c r="E357" s="44">
        <v>700</v>
      </c>
      <c r="F357" s="5"/>
      <c r="G357" s="53"/>
      <c r="H357" s="54">
        <f t="shared" si="6"/>
        <v>700</v>
      </c>
    </row>
    <row r="358" spans="1:8" s="35" customFormat="1" ht="15">
      <c r="A358" s="7"/>
      <c r="B358" s="7">
        <v>92695</v>
      </c>
      <c r="C358" s="7"/>
      <c r="D358" s="4" t="s">
        <v>5</v>
      </c>
      <c r="E358" s="47">
        <f>E359+E360</f>
        <v>14962</v>
      </c>
      <c r="F358" s="47">
        <f>F359+F360</f>
        <v>0</v>
      </c>
      <c r="G358" s="47">
        <f>G359+G360</f>
        <v>0</v>
      </c>
      <c r="H358" s="66">
        <f t="shared" si="6"/>
        <v>14962</v>
      </c>
    </row>
    <row r="359" spans="1:8" ht="14.25">
      <c r="A359" s="15"/>
      <c r="B359" s="15"/>
      <c r="C359" s="15">
        <v>4210</v>
      </c>
      <c r="D359" s="5" t="s">
        <v>7</v>
      </c>
      <c r="E359" s="44">
        <v>7462</v>
      </c>
      <c r="F359" s="53"/>
      <c r="G359" s="53"/>
      <c r="H359" s="54">
        <f t="shared" si="6"/>
        <v>7462</v>
      </c>
    </row>
    <row r="360" spans="1:8" ht="14.25">
      <c r="A360" s="15"/>
      <c r="B360" s="15"/>
      <c r="C360" s="15">
        <v>4300</v>
      </c>
      <c r="D360" s="5" t="s">
        <v>8</v>
      </c>
      <c r="E360" s="44">
        <v>7500</v>
      </c>
      <c r="F360" s="53"/>
      <c r="G360" s="53"/>
      <c r="H360" s="54">
        <f t="shared" si="6"/>
        <v>7500</v>
      </c>
    </row>
    <row r="361" spans="1:8" s="34" customFormat="1" ht="15">
      <c r="A361" s="24"/>
      <c r="B361" s="24"/>
      <c r="C361" s="24"/>
      <c r="D361" s="2" t="s">
        <v>81</v>
      </c>
      <c r="E361" s="41">
        <f>E12+E15+E21+E26+E38+E49+E58+E98+E116+E131+E139+E142+E146+E243+E254+E295+E308+E322+E346</f>
        <v>16592711</v>
      </c>
      <c r="F361" s="41">
        <f>F12+F15+F21+F26+F38+F49+F58+F98+F116+F131+F139+F142+F146+F243+F254+F295+F308+F322+F346</f>
        <v>417888</v>
      </c>
      <c r="G361" s="41">
        <f>G12+G15+G21+G26+G38+G49+G58+G98+G116+G131+G139+G142+G146+G243+G254+G295+G308+G322+G346</f>
        <v>90120</v>
      </c>
      <c r="H361" s="65">
        <f t="shared" si="6"/>
        <v>16920479</v>
      </c>
    </row>
    <row r="362" ht="14.25">
      <c r="E362" s="20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  <row r="434" ht="14.25">
      <c r="E434" s="36"/>
    </row>
    <row r="435" ht="14.25">
      <c r="E435" s="36"/>
    </row>
    <row r="436" ht="14.25">
      <c r="E436" s="36"/>
    </row>
    <row r="437" ht="14.25">
      <c r="E437" s="36"/>
    </row>
    <row r="438" ht="14.25">
      <c r="E438" s="36"/>
    </row>
    <row r="439" ht="14.25">
      <c r="E439" s="36"/>
    </row>
    <row r="440" ht="14.25">
      <c r="E440" s="36"/>
    </row>
    <row r="441" ht="14.25">
      <c r="E441" s="36"/>
    </row>
    <row r="442" ht="14.25">
      <c r="E442" s="36"/>
    </row>
    <row r="443" ht="14.25">
      <c r="E443" s="36"/>
    </row>
    <row r="444" ht="14.25">
      <c r="E444" s="36"/>
    </row>
    <row r="445" ht="14.25">
      <c r="E445" s="36"/>
    </row>
    <row r="446" ht="14.25">
      <c r="E446" s="36"/>
    </row>
    <row r="447" ht="14.25">
      <c r="E447" s="36"/>
    </row>
    <row r="448" ht="14.25">
      <c r="E448" s="36"/>
    </row>
    <row r="449" ht="14.25">
      <c r="E449" s="36"/>
    </row>
    <row r="450" ht="14.25">
      <c r="E450" s="36"/>
    </row>
    <row r="451" ht="14.25">
      <c r="E451" s="36"/>
    </row>
    <row r="452" ht="14.25">
      <c r="E452" s="36"/>
    </row>
    <row r="453" ht="14.25">
      <c r="E453" s="36"/>
    </row>
    <row r="454" ht="14.25">
      <c r="E454" s="36"/>
    </row>
    <row r="455" ht="14.25">
      <c r="E455" s="36"/>
    </row>
    <row r="456" ht="14.25">
      <c r="E456" s="36"/>
    </row>
    <row r="457" ht="14.25">
      <c r="E457" s="36"/>
    </row>
    <row r="458" ht="14.25">
      <c r="E458" s="36"/>
    </row>
    <row r="459" ht="14.25">
      <c r="E459" s="36"/>
    </row>
    <row r="460" ht="14.25">
      <c r="E460" s="36"/>
    </row>
    <row r="461" ht="14.25">
      <c r="E461" s="36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7" r:id="rId1"/>
  <headerFooter alignWithMargins="0">
    <oddHeader>&amp;CStrona &amp;P</oddHeader>
  </headerFooter>
  <rowBreaks count="8" manualBreakCount="8">
    <brk id="42" max="7" man="1"/>
    <brk id="87" max="7" man="1"/>
    <brk id="130" max="7" man="1"/>
    <brk id="172" max="7" man="1"/>
    <brk id="216" max="7" man="1"/>
    <brk id="260" max="7" man="1"/>
    <brk id="301" max="7" man="1"/>
    <brk id="3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92"/>
      <c r="E3" s="92"/>
      <c r="F3" s="92"/>
    </row>
    <row r="4" spans="1:9" ht="12.75">
      <c r="A4" s="51"/>
      <c r="B4" s="51"/>
      <c r="C4" s="51"/>
      <c r="D4" s="51"/>
      <c r="E4" s="91"/>
      <c r="F4" s="94"/>
      <c r="G4" s="91"/>
      <c r="H4" s="96"/>
      <c r="I4" s="91"/>
    </row>
    <row r="5" spans="1:9" s="50" customFormat="1" ht="28.5" customHeight="1">
      <c r="A5" s="52"/>
      <c r="B5" s="52"/>
      <c r="C5" s="52"/>
      <c r="D5" s="52"/>
      <c r="E5" s="93"/>
      <c r="F5" s="95"/>
      <c r="G5" s="91"/>
      <c r="H5" s="96"/>
      <c r="I5" s="91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7"/>
      <c r="E3" s="97"/>
      <c r="F3" s="97"/>
      <c r="G3" s="97"/>
    </row>
    <row r="4" ht="13.5" customHeight="1"/>
    <row r="5" spans="1:10" ht="12.75" customHeight="1">
      <c r="A5" s="89"/>
      <c r="B5" s="89"/>
      <c r="C5" s="89"/>
      <c r="D5" s="89"/>
      <c r="E5" s="87"/>
      <c r="F5" s="87"/>
      <c r="G5" s="87"/>
      <c r="H5" s="87"/>
      <c r="I5" s="87"/>
      <c r="J5" s="98"/>
    </row>
    <row r="6" spans="1:10" ht="31.5" customHeight="1">
      <c r="A6" s="90"/>
      <c r="B6" s="90"/>
      <c r="C6" s="90"/>
      <c r="D6" s="90"/>
      <c r="E6" s="88"/>
      <c r="F6" s="88"/>
      <c r="G6" s="88"/>
      <c r="H6" s="88"/>
      <c r="I6" s="88"/>
      <c r="J6" s="99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100"/>
      <c r="B93" s="100"/>
      <c r="C93" s="100"/>
      <c r="D93" s="100"/>
      <c r="E93" s="59"/>
      <c r="F93" s="59"/>
      <c r="G93" s="59"/>
      <c r="H93" s="59"/>
      <c r="I93" s="59"/>
      <c r="J93" s="58"/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2005-11-30T07:30:55Z</cp:lastPrinted>
  <dcterms:created xsi:type="dcterms:W3CDTF">2001-10-24T06:38:56Z</dcterms:created>
  <dcterms:modified xsi:type="dcterms:W3CDTF">2005-11-30T07:34:25Z</dcterms:modified>
  <cp:category/>
  <cp:version/>
  <cp:contentType/>
  <cp:contentStatus/>
</cp:coreProperties>
</file>